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主界面" sheetId="4" r:id="rId1"/>
    <sheet name="数据库" sheetId="1" r:id="rId2"/>
    <sheet name="打印表" sheetId="2" r:id="rId3"/>
  </sheets>
  <definedNames>
    <definedName name="_xlnm.Print_Area" localSheetId="2">打印表!$A$1:$H$35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J1" authorId="0">
      <text>
        <r>
          <rPr>
            <b/>
            <sz val="12"/>
            <rFont val="Arial"/>
            <charset val="134"/>
          </rPr>
          <t xml:space="preserve">
</t>
        </r>
        <r>
          <rPr>
            <b/>
            <sz val="12"/>
            <rFont val="宋体"/>
            <charset val="134"/>
          </rPr>
          <t>在此输入打印页数</t>
        </r>
      </text>
    </comment>
  </commentList>
</comments>
</file>

<file path=xl/sharedStrings.xml><?xml version="1.0" encoding="utf-8"?>
<sst xmlns="http://schemas.openxmlformats.org/spreadsheetml/2006/main" count="48">
  <si>
    <t>2018年1月1日某产品数量金额明细表</t>
  </si>
  <si>
    <t>序号</t>
  </si>
  <si>
    <t>客户类别</t>
  </si>
  <si>
    <t>客户名称</t>
  </si>
  <si>
    <t>机型</t>
  </si>
  <si>
    <t>数量</t>
  </si>
  <si>
    <t>原底价</t>
  </si>
  <si>
    <t>现底价</t>
  </si>
  <si>
    <t>单价</t>
  </si>
  <si>
    <t>金额</t>
  </si>
  <si>
    <t>大客户1</t>
  </si>
  <si>
    <t>永通</t>
  </si>
  <si>
    <t>FH150</t>
  </si>
  <si>
    <t>大客户2</t>
  </si>
  <si>
    <t>拓展</t>
  </si>
  <si>
    <t>大客户3</t>
  </si>
  <si>
    <t>亚太</t>
  </si>
  <si>
    <t>大客户4</t>
  </si>
  <si>
    <t>国红</t>
  </si>
  <si>
    <t>大客户5</t>
  </si>
  <si>
    <t>鸿大</t>
  </si>
  <si>
    <t>大客户6</t>
  </si>
  <si>
    <t>天一</t>
  </si>
  <si>
    <t>大客户7</t>
  </si>
  <si>
    <t>爱力</t>
  </si>
  <si>
    <t>地包1</t>
  </si>
  <si>
    <t>鹰杰</t>
  </si>
  <si>
    <t>地包2</t>
  </si>
  <si>
    <t>地包3</t>
  </si>
  <si>
    <t>地包4</t>
  </si>
  <si>
    <t>地包5</t>
  </si>
  <si>
    <t>地包6</t>
  </si>
  <si>
    <t>地包7</t>
  </si>
  <si>
    <t>直供1</t>
  </si>
  <si>
    <t>直供2</t>
  </si>
  <si>
    <t>直供3</t>
  </si>
  <si>
    <t>惠成</t>
  </si>
  <si>
    <t>直供4</t>
  </si>
  <si>
    <t>直供5</t>
  </si>
  <si>
    <t>直供6</t>
  </si>
  <si>
    <t>直供7</t>
  </si>
  <si>
    <t>直供8</t>
  </si>
  <si>
    <t>直供9</t>
  </si>
  <si>
    <t>尊敬的经销商：</t>
  </si>
  <si>
    <t>以下贵公司2018年1月1日某产品数量金额明细表</t>
  </si>
  <si>
    <t>补差单价</t>
  </si>
  <si>
    <t>请你核对以上金额后，回传至0571-888888888，以便及时增加贵公司的货款。</t>
  </si>
  <si>
    <t>某产品经销商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</si>
</sst>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&quot;需&quot;&quot;打&quot;&quot;印&quot;0&quot;张&quot;"/>
    <numFmt numFmtId="178" formatCode="&quot;共&quot;&quot;计&quot;0&quot;条&quot;&quot;记&quot;&quot;录&quot;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微软雅黑"/>
      <charset val="134"/>
    </font>
    <font>
      <b/>
      <sz val="11"/>
      <color theme="0"/>
      <name val="微软雅黑"/>
      <charset val="134"/>
    </font>
    <font>
      <sz val="20"/>
      <color theme="0"/>
      <name val="微软雅黑"/>
      <charset val="134"/>
    </font>
    <font>
      <b/>
      <sz val="12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59A19F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349986266670736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/>
    </border>
    <border>
      <left style="thin">
        <color theme="1" tint="0.349986266670736"/>
      </left>
      <right/>
      <top style="thin">
        <color theme="1" tint="0.349986266670736"/>
      </top>
      <bottom style="thin">
        <color theme="1" tint="0.349986266670736"/>
      </bottom>
      <diagonal/>
    </border>
    <border>
      <left/>
      <right/>
      <top style="thin">
        <color theme="1" tint="0.349986266670736"/>
      </top>
      <bottom style="thin">
        <color theme="1" tint="0.349986266670736"/>
      </bottom>
      <diagonal/>
    </border>
    <border>
      <left/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26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10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7" fillId="8" borderId="7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178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9A19F"/>
      <color rgb="003BB382"/>
      <color rgb="004C8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5171;&#21360;&#34920;!A1"/><Relationship Id="rId2" Type="http://schemas.openxmlformats.org/officeDocument/2006/relationships/hyperlink" Target="#&#25968;&#25454;&#24211;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0028;&#38754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0028;&#38754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657225</xdr:colOff>
      <xdr:row>5</xdr:row>
      <xdr:rowOff>76200</xdr:rowOff>
    </xdr:from>
    <xdr:to>
      <xdr:col>8</xdr:col>
      <xdr:colOff>74380</xdr:colOff>
      <xdr:row>26</xdr:row>
      <xdr:rowOff>161925</xdr:rowOff>
    </xdr:to>
    <xdr:pic>
      <xdr:nvPicPr>
        <xdr:cNvPr id="3" name="图片 2" descr="仓库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43025" y="933450"/>
          <a:ext cx="4217670" cy="376999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10</xdr:col>
      <xdr:colOff>180975</xdr:colOff>
      <xdr:row>7</xdr:row>
      <xdr:rowOff>142875</xdr:rowOff>
    </xdr:from>
    <xdr:to>
      <xdr:col>13</xdr:col>
      <xdr:colOff>600075</xdr:colOff>
      <xdr:row>26</xdr:row>
      <xdr:rowOff>38100</xdr:rowOff>
    </xdr:to>
    <xdr:grpSp>
      <xdr:nvGrpSpPr>
        <xdr:cNvPr id="7" name="组合 6"/>
        <xdr:cNvGrpSpPr/>
      </xdr:nvGrpSpPr>
      <xdr:grpSpPr>
        <a:xfrm>
          <a:off x="7038975" y="1343025"/>
          <a:ext cx="2476500" cy="3236595"/>
          <a:chOff x="6419850" y="1714500"/>
          <a:chExt cx="1543050" cy="2219325"/>
        </a:xfrm>
      </xdr:grpSpPr>
      <xdr:sp>
        <xdr:nvSpPr>
          <xdr:cNvPr id="4" name="矩形 3">
            <a:hlinkClick xmlns:r="http://schemas.openxmlformats.org/officeDocument/2006/relationships" r:id="rId2"/>
          </xdr:cNvPr>
          <xdr:cNvSpPr/>
        </xdr:nvSpPr>
        <xdr:spPr>
          <a:xfrm>
            <a:off x="6419850" y="1714500"/>
            <a:ext cx="1543050" cy="561975"/>
          </a:xfrm>
          <a:prstGeom prst="rect">
            <a:avLst/>
          </a:prstGeom>
          <a:solidFill>
            <a:srgbClr val="59A19F"/>
          </a:solidFill>
          <a:effectLst>
            <a:outerShdw blurRad="40000" dist="23000" dir="5400000" rotWithShape="0">
              <a:srgbClr val="000000">
                <a:alpha val="35000"/>
              </a:srgbClr>
            </a:outerShdw>
            <a:reflection blurRad="6350" stA="50000" endA="300" endPos="38500" dist="50800" dir="5400000" sy="-100000" algn="bl" rotWithShape="0"/>
          </a:effectLst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产品数据库</a:t>
            </a:r>
            <a:endParaRPr lang="zh-CN" altLang="en-US" sz="18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>
        <xdr:nvSpPr>
          <xdr:cNvPr id="5" name="矩形 4">
            <a:hlinkClick xmlns:r="http://schemas.openxmlformats.org/officeDocument/2006/relationships" r:id="rId3"/>
          </xdr:cNvPr>
          <xdr:cNvSpPr/>
        </xdr:nvSpPr>
        <xdr:spPr>
          <a:xfrm>
            <a:off x="6419850" y="3371850"/>
            <a:ext cx="1543050" cy="561975"/>
          </a:xfrm>
          <a:prstGeom prst="rect">
            <a:avLst/>
          </a:prstGeom>
          <a:solidFill>
            <a:srgbClr val="59A19F"/>
          </a:solidFill>
          <a:effectLst>
            <a:outerShdw blurRad="40000" dist="23000" dir="5400000" rotWithShape="0">
              <a:srgbClr val="000000">
                <a:alpha val="35000"/>
              </a:srgbClr>
            </a:outerShdw>
            <a:reflection blurRad="6350" stA="50000" endA="300" endPos="38500" dist="50800" dir="5400000" sy="-100000" algn="bl" rotWithShape="0"/>
          </a:effectLst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盘库打印表</a:t>
            </a:r>
            <a:endParaRPr lang="zh-CN" altLang="en-US" sz="18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</xdr:grpSp>
    <xdr:clientData/>
  </xdr:twoCellAnchor>
  <xdr:twoCellAnchor>
    <xdr:from>
      <xdr:col>2</xdr:col>
      <xdr:colOff>104775</xdr:colOff>
      <xdr:row>31</xdr:row>
      <xdr:rowOff>104775</xdr:rowOff>
    </xdr:from>
    <xdr:to>
      <xdr:col>14</xdr:col>
      <xdr:colOff>142875</xdr:colOff>
      <xdr:row>35</xdr:row>
      <xdr:rowOff>152400</xdr:rowOff>
    </xdr:to>
    <xdr:sp>
      <xdr:nvSpPr>
        <xdr:cNvPr id="6" name="TextBox 5"/>
        <xdr:cNvSpPr txBox="1"/>
      </xdr:nvSpPr>
      <xdr:spPr>
        <a:xfrm>
          <a:off x="1476375" y="5503545"/>
          <a:ext cx="82677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28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库存盘点打印条系统</a:t>
          </a:r>
          <a:r>
            <a:rPr lang="en-US" altLang="zh-CN" sz="28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——</a:t>
          </a:r>
          <a:r>
            <a:rPr lang="zh-CN" altLang="en-US" sz="16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适合厂家与产品商家的库存对账单核对</a:t>
          </a:r>
          <a:endParaRPr lang="zh-CN" altLang="en-US" sz="16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76200</xdr:colOff>
      <xdr:row>0</xdr:row>
      <xdr:rowOff>104776</xdr:rowOff>
    </xdr:from>
    <xdr:to>
      <xdr:col>8</xdr:col>
      <xdr:colOff>1057275</xdr:colOff>
      <xdr:row>0</xdr:row>
      <xdr:rowOff>466726</xdr:rowOff>
    </xdr:to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9448800" y="104775"/>
          <a:ext cx="981075" cy="361950"/>
        </a:xfrm>
        <a:prstGeom prst="rect">
          <a:avLst/>
        </a:prstGeom>
        <a:solidFill>
          <a:srgbClr val="59A19F"/>
        </a:solidFill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38500" dist="50800" dir="5400000" sy="-100000" algn="bl" rotWithShape="0"/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主界面</a:t>
          </a:r>
          <a:endParaRPr lang="zh-CN" altLang="en-US" sz="14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76200</xdr:colOff>
      <xdr:row>7</xdr:row>
      <xdr:rowOff>114300</xdr:rowOff>
    </xdr:from>
    <xdr:to>
      <xdr:col>10</xdr:col>
      <xdr:colOff>371475</xdr:colOff>
      <xdr:row>9</xdr:row>
      <xdr:rowOff>19050</xdr:rowOff>
    </xdr:to>
    <xdr:sp>
      <xdr:nvSpPr>
        <xdr:cNvPr id="2" name="矩形 1">
          <a:hlinkClick xmlns:r="http://schemas.openxmlformats.org/officeDocument/2006/relationships" r:id="rId1"/>
        </xdr:cNvPr>
        <xdr:cNvSpPr/>
      </xdr:nvSpPr>
      <xdr:spPr>
        <a:xfrm>
          <a:off x="7239000" y="1676400"/>
          <a:ext cx="981075" cy="361950"/>
        </a:xfrm>
        <a:prstGeom prst="rect">
          <a:avLst/>
        </a:prstGeom>
        <a:solidFill>
          <a:srgbClr val="59A19F"/>
        </a:solidFill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38500" dist="50800" dir="5400000" sy="-100000" algn="bl" rotWithShape="0"/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主界面</a:t>
          </a:r>
          <a:endParaRPr lang="zh-CN" altLang="en-US" sz="1400" b="1">
            <a:solidFill>
              <a:schemeClr val="bg1"/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tabSelected="1" zoomScale="75" zoomScaleNormal="75" workbookViewId="0">
      <selection activeCell="N52" sqref="N52"/>
    </sheetView>
  </sheetViews>
  <sheetFormatPr defaultColWidth="9" defaultRowHeight="13.5"/>
  <sheetData>
    <row r="1" spans="1:16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ht="20.1" customHeight="1" spans="1:16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mergeCells count="1">
    <mergeCell ref="A1:P39"/>
  </mergeCells>
  <pageMargins left="0.314583333333333" right="0.314583333333333" top="0.354166666666667" bottom="0.354166666666667" header="0.314583333333333" footer="0.31458333333333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workbookViewId="0">
      <pane ySplit="3" topLeftCell="A4" activePane="bottomLeft" state="frozen"/>
      <selection/>
      <selection pane="bottomLeft" activeCell="A1" sqref="A1:I1"/>
    </sheetView>
  </sheetViews>
  <sheetFormatPr defaultColWidth="9" defaultRowHeight="13.5"/>
  <cols>
    <col min="1" max="1" width="6.625" style="10" customWidth="1"/>
    <col min="2" max="9" width="16.625" style="10" customWidth="1"/>
  </cols>
  <sheetData>
    <row r="1" ht="44.2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6.75" customHeight="1" spans="1:9">
      <c r="A2" s="12"/>
      <c r="B2" s="13"/>
      <c r="C2" s="13"/>
      <c r="D2" s="13"/>
      <c r="E2" s="13"/>
      <c r="F2" s="13"/>
      <c r="G2" s="13"/>
      <c r="H2" s="13"/>
      <c r="I2" s="17"/>
    </row>
    <row r="3" ht="24.75" customHeight="1" spans="1:9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ht="20.1" customHeight="1" spans="1:9">
      <c r="A4" s="15">
        <v>1</v>
      </c>
      <c r="B4" s="15" t="s">
        <v>10</v>
      </c>
      <c r="C4" s="15" t="s">
        <v>11</v>
      </c>
      <c r="D4" s="15" t="s">
        <v>12</v>
      </c>
      <c r="E4" s="15">
        <v>36</v>
      </c>
      <c r="F4" s="16">
        <v>4500</v>
      </c>
      <c r="G4" s="16">
        <v>4100</v>
      </c>
      <c r="H4" s="16">
        <f>F4-G4</f>
        <v>400</v>
      </c>
      <c r="I4" s="16">
        <f>E4*H4</f>
        <v>14400</v>
      </c>
    </row>
    <row r="5" ht="20.1" customHeight="1" spans="1:9">
      <c r="A5" s="15">
        <v>2</v>
      </c>
      <c r="B5" s="15" t="s">
        <v>13</v>
      </c>
      <c r="C5" s="15" t="s">
        <v>14</v>
      </c>
      <c r="D5" s="15" t="s">
        <v>12</v>
      </c>
      <c r="E5" s="15">
        <v>11</v>
      </c>
      <c r="F5" s="16">
        <v>4500</v>
      </c>
      <c r="G5" s="16">
        <v>4100</v>
      </c>
      <c r="H5" s="16">
        <f t="shared" ref="H5:H26" si="0">F5-G5</f>
        <v>400</v>
      </c>
      <c r="I5" s="16">
        <f t="shared" ref="I5:I26" si="1">E5*H5</f>
        <v>4400</v>
      </c>
    </row>
    <row r="6" ht="20.1" customHeight="1" spans="1:9">
      <c r="A6" s="15">
        <v>3</v>
      </c>
      <c r="B6" s="15" t="s">
        <v>15</v>
      </c>
      <c r="C6" s="15" t="s">
        <v>16</v>
      </c>
      <c r="D6" s="15" t="s">
        <v>12</v>
      </c>
      <c r="E6" s="15">
        <v>35</v>
      </c>
      <c r="F6" s="16">
        <v>4500</v>
      </c>
      <c r="G6" s="16">
        <v>4180</v>
      </c>
      <c r="H6" s="16">
        <f t="shared" si="0"/>
        <v>320</v>
      </c>
      <c r="I6" s="16">
        <f t="shared" si="1"/>
        <v>11200</v>
      </c>
    </row>
    <row r="7" ht="20.1" customHeight="1" spans="1:9">
      <c r="A7" s="15">
        <v>4</v>
      </c>
      <c r="B7" s="15" t="s">
        <v>17</v>
      </c>
      <c r="C7" s="15" t="s">
        <v>18</v>
      </c>
      <c r="D7" s="15" t="s">
        <v>12</v>
      </c>
      <c r="E7" s="15">
        <v>31</v>
      </c>
      <c r="F7" s="16">
        <v>4400</v>
      </c>
      <c r="G7" s="16">
        <v>4100</v>
      </c>
      <c r="H7" s="16">
        <f t="shared" si="0"/>
        <v>300</v>
      </c>
      <c r="I7" s="16">
        <f t="shared" si="1"/>
        <v>9300</v>
      </c>
    </row>
    <row r="8" ht="20.1" customHeight="1" spans="1:9">
      <c r="A8" s="15">
        <v>5</v>
      </c>
      <c r="B8" s="15" t="s">
        <v>19</v>
      </c>
      <c r="C8" s="15" t="s">
        <v>20</v>
      </c>
      <c r="D8" s="15" t="s">
        <v>12</v>
      </c>
      <c r="E8" s="15">
        <v>25</v>
      </c>
      <c r="F8" s="16">
        <v>4400</v>
      </c>
      <c r="G8" s="16">
        <v>4100</v>
      </c>
      <c r="H8" s="16">
        <f t="shared" si="0"/>
        <v>300</v>
      </c>
      <c r="I8" s="16">
        <f t="shared" si="1"/>
        <v>7500</v>
      </c>
    </row>
    <row r="9" ht="20.1" customHeight="1" spans="1:9">
      <c r="A9" s="15">
        <v>6</v>
      </c>
      <c r="B9" s="15" t="s">
        <v>21</v>
      </c>
      <c r="C9" s="15" t="s">
        <v>22</v>
      </c>
      <c r="D9" s="15" t="s">
        <v>12</v>
      </c>
      <c r="E9" s="15">
        <v>26</v>
      </c>
      <c r="F9" s="16">
        <v>4400</v>
      </c>
      <c r="G9" s="16">
        <v>4100</v>
      </c>
      <c r="H9" s="16">
        <f t="shared" si="0"/>
        <v>300</v>
      </c>
      <c r="I9" s="16">
        <f t="shared" si="1"/>
        <v>7800</v>
      </c>
    </row>
    <row r="10" ht="20.1" customHeight="1" spans="1:9">
      <c r="A10" s="15">
        <v>7</v>
      </c>
      <c r="B10" s="15" t="s">
        <v>23</v>
      </c>
      <c r="C10" s="15" t="s">
        <v>24</v>
      </c>
      <c r="D10" s="15" t="s">
        <v>12</v>
      </c>
      <c r="E10" s="15">
        <v>58</v>
      </c>
      <c r="F10" s="16">
        <v>4400</v>
      </c>
      <c r="G10" s="16">
        <v>4100</v>
      </c>
      <c r="H10" s="16">
        <f t="shared" si="0"/>
        <v>300</v>
      </c>
      <c r="I10" s="16">
        <f t="shared" si="1"/>
        <v>17400</v>
      </c>
    </row>
    <row r="11" ht="20.1" customHeight="1" spans="1:9">
      <c r="A11" s="15">
        <v>8</v>
      </c>
      <c r="B11" s="15" t="s">
        <v>25</v>
      </c>
      <c r="C11" s="15" t="s">
        <v>26</v>
      </c>
      <c r="D11" s="15" t="s">
        <v>12</v>
      </c>
      <c r="E11" s="15">
        <v>57</v>
      </c>
      <c r="F11" s="16">
        <v>4400</v>
      </c>
      <c r="G11" s="16">
        <v>4100</v>
      </c>
      <c r="H11" s="16">
        <f t="shared" si="0"/>
        <v>300</v>
      </c>
      <c r="I11" s="16">
        <f t="shared" si="1"/>
        <v>17100</v>
      </c>
    </row>
    <row r="12" ht="20.1" customHeight="1" spans="1:9">
      <c r="A12" s="15">
        <v>9</v>
      </c>
      <c r="B12" s="15" t="s">
        <v>27</v>
      </c>
      <c r="C12" s="15" t="s">
        <v>11</v>
      </c>
      <c r="D12" s="15" t="s">
        <v>12</v>
      </c>
      <c r="E12" s="15">
        <v>40</v>
      </c>
      <c r="F12" s="16">
        <v>4400</v>
      </c>
      <c r="G12" s="16">
        <v>4100</v>
      </c>
      <c r="H12" s="16">
        <f t="shared" si="0"/>
        <v>300</v>
      </c>
      <c r="I12" s="16">
        <f t="shared" si="1"/>
        <v>12000</v>
      </c>
    </row>
    <row r="13" ht="20.1" customHeight="1" spans="1:9">
      <c r="A13" s="15">
        <v>10</v>
      </c>
      <c r="B13" s="15" t="s">
        <v>28</v>
      </c>
      <c r="C13" s="15" t="s">
        <v>14</v>
      </c>
      <c r="D13" s="15" t="s">
        <v>12</v>
      </c>
      <c r="E13" s="15">
        <v>18</v>
      </c>
      <c r="F13" s="16">
        <v>4400</v>
      </c>
      <c r="G13" s="16">
        <v>4100</v>
      </c>
      <c r="H13" s="16">
        <f t="shared" si="0"/>
        <v>300</v>
      </c>
      <c r="I13" s="16">
        <f t="shared" si="1"/>
        <v>5400</v>
      </c>
    </row>
    <row r="14" ht="20.1" customHeight="1" spans="1:9">
      <c r="A14" s="15">
        <v>11</v>
      </c>
      <c r="B14" s="15" t="s">
        <v>29</v>
      </c>
      <c r="C14" s="15" t="s">
        <v>16</v>
      </c>
      <c r="D14" s="15" t="s">
        <v>12</v>
      </c>
      <c r="E14" s="15">
        <v>44</v>
      </c>
      <c r="F14" s="16">
        <v>4400</v>
      </c>
      <c r="G14" s="16">
        <v>4100</v>
      </c>
      <c r="H14" s="16">
        <f t="shared" si="0"/>
        <v>300</v>
      </c>
      <c r="I14" s="16">
        <f t="shared" si="1"/>
        <v>13200</v>
      </c>
    </row>
    <row r="15" ht="20.1" customHeight="1" spans="1:9">
      <c r="A15" s="15">
        <v>12</v>
      </c>
      <c r="B15" s="15" t="s">
        <v>30</v>
      </c>
      <c r="C15" s="15" t="s">
        <v>20</v>
      </c>
      <c r="D15" s="15" t="s">
        <v>12</v>
      </c>
      <c r="E15" s="15">
        <v>37</v>
      </c>
      <c r="F15" s="16">
        <v>4500</v>
      </c>
      <c r="G15" s="16">
        <v>4180</v>
      </c>
      <c r="H15" s="16">
        <f t="shared" si="0"/>
        <v>320</v>
      </c>
      <c r="I15" s="16">
        <f t="shared" si="1"/>
        <v>11840</v>
      </c>
    </row>
    <row r="16" ht="20.1" customHeight="1" spans="1:9">
      <c r="A16" s="15">
        <v>13</v>
      </c>
      <c r="B16" s="15" t="s">
        <v>31</v>
      </c>
      <c r="C16" s="15" t="s">
        <v>22</v>
      </c>
      <c r="D16" s="15" t="s">
        <v>12</v>
      </c>
      <c r="E16" s="15">
        <v>21</v>
      </c>
      <c r="F16" s="16">
        <v>4500</v>
      </c>
      <c r="G16" s="16">
        <v>4180</v>
      </c>
      <c r="H16" s="16">
        <f t="shared" si="0"/>
        <v>320</v>
      </c>
      <c r="I16" s="16">
        <f t="shared" si="1"/>
        <v>6720</v>
      </c>
    </row>
    <row r="17" ht="20.1" customHeight="1" spans="1:9">
      <c r="A17" s="15">
        <v>14</v>
      </c>
      <c r="B17" s="15" t="s">
        <v>32</v>
      </c>
      <c r="C17" s="15" t="s">
        <v>24</v>
      </c>
      <c r="D17" s="15" t="s">
        <v>12</v>
      </c>
      <c r="E17" s="15">
        <v>41</v>
      </c>
      <c r="F17" s="16">
        <v>4500</v>
      </c>
      <c r="G17" s="16">
        <v>4180</v>
      </c>
      <c r="H17" s="16">
        <f t="shared" si="0"/>
        <v>320</v>
      </c>
      <c r="I17" s="16">
        <f t="shared" si="1"/>
        <v>13120</v>
      </c>
    </row>
    <row r="18" ht="20.1" customHeight="1" spans="1:9">
      <c r="A18" s="15">
        <v>15</v>
      </c>
      <c r="B18" s="15" t="s">
        <v>33</v>
      </c>
      <c r="C18" s="15" t="s">
        <v>26</v>
      </c>
      <c r="D18" s="15" t="s">
        <v>12</v>
      </c>
      <c r="E18" s="15">
        <v>12</v>
      </c>
      <c r="F18" s="16">
        <v>4500</v>
      </c>
      <c r="G18" s="16">
        <v>4180</v>
      </c>
      <c r="H18" s="16">
        <f t="shared" si="0"/>
        <v>320</v>
      </c>
      <c r="I18" s="16">
        <f t="shared" si="1"/>
        <v>3840</v>
      </c>
    </row>
    <row r="19" ht="20.1" customHeight="1" spans="1:9">
      <c r="A19" s="15">
        <v>16</v>
      </c>
      <c r="B19" s="15" t="s">
        <v>34</v>
      </c>
      <c r="C19" s="15" t="s">
        <v>11</v>
      </c>
      <c r="D19" s="15" t="s">
        <v>12</v>
      </c>
      <c r="E19" s="15">
        <v>93</v>
      </c>
      <c r="F19" s="16">
        <v>4500</v>
      </c>
      <c r="G19" s="16">
        <v>4180</v>
      </c>
      <c r="H19" s="16">
        <f t="shared" si="0"/>
        <v>320</v>
      </c>
      <c r="I19" s="16">
        <f t="shared" si="1"/>
        <v>29760</v>
      </c>
    </row>
    <row r="20" ht="20.1" customHeight="1" spans="1:9">
      <c r="A20" s="15">
        <v>17</v>
      </c>
      <c r="B20" s="15" t="s">
        <v>35</v>
      </c>
      <c r="C20" s="15" t="s">
        <v>36</v>
      </c>
      <c r="D20" s="15" t="s">
        <v>12</v>
      </c>
      <c r="E20" s="15">
        <v>23</v>
      </c>
      <c r="F20" s="16">
        <v>4500</v>
      </c>
      <c r="G20" s="16">
        <v>4180</v>
      </c>
      <c r="H20" s="16">
        <f t="shared" si="0"/>
        <v>320</v>
      </c>
      <c r="I20" s="16">
        <f t="shared" si="1"/>
        <v>7360</v>
      </c>
    </row>
    <row r="21" ht="20.1" customHeight="1" spans="1:9">
      <c r="A21" s="15">
        <v>18</v>
      </c>
      <c r="B21" s="15" t="s">
        <v>37</v>
      </c>
      <c r="C21" s="15" t="s">
        <v>11</v>
      </c>
      <c r="D21" s="15" t="s">
        <v>12</v>
      </c>
      <c r="E21" s="15">
        <v>65</v>
      </c>
      <c r="F21" s="16">
        <v>4500</v>
      </c>
      <c r="G21" s="16">
        <v>4180</v>
      </c>
      <c r="H21" s="16">
        <f t="shared" si="0"/>
        <v>320</v>
      </c>
      <c r="I21" s="16">
        <f t="shared" si="1"/>
        <v>20800</v>
      </c>
    </row>
    <row r="22" ht="20.1" customHeight="1" spans="1:9">
      <c r="A22" s="15">
        <v>19</v>
      </c>
      <c r="B22" s="15" t="s">
        <v>38</v>
      </c>
      <c r="C22" s="15" t="s">
        <v>14</v>
      </c>
      <c r="D22" s="15" t="s">
        <v>12</v>
      </c>
      <c r="E22" s="15">
        <v>90</v>
      </c>
      <c r="F22" s="16">
        <v>4500</v>
      </c>
      <c r="G22" s="16">
        <v>4180</v>
      </c>
      <c r="H22" s="16">
        <f t="shared" si="0"/>
        <v>320</v>
      </c>
      <c r="I22" s="16">
        <f t="shared" si="1"/>
        <v>28800</v>
      </c>
    </row>
    <row r="23" ht="20.1" customHeight="1" spans="1:9">
      <c r="A23" s="15">
        <v>20</v>
      </c>
      <c r="B23" s="15" t="s">
        <v>39</v>
      </c>
      <c r="C23" s="15" t="s">
        <v>16</v>
      </c>
      <c r="D23" s="15" t="s">
        <v>12</v>
      </c>
      <c r="E23" s="15">
        <v>59</v>
      </c>
      <c r="F23" s="16">
        <v>4500</v>
      </c>
      <c r="G23" s="16">
        <v>4180</v>
      </c>
      <c r="H23" s="16">
        <f t="shared" si="0"/>
        <v>320</v>
      </c>
      <c r="I23" s="16">
        <f t="shared" si="1"/>
        <v>18880</v>
      </c>
    </row>
    <row r="24" ht="20.1" customHeight="1" spans="1:9">
      <c r="A24" s="15">
        <v>21</v>
      </c>
      <c r="B24" s="15" t="s">
        <v>40</v>
      </c>
      <c r="C24" s="15" t="s">
        <v>20</v>
      </c>
      <c r="D24" s="15" t="s">
        <v>12</v>
      </c>
      <c r="E24" s="15">
        <v>44</v>
      </c>
      <c r="F24" s="16">
        <v>4500</v>
      </c>
      <c r="G24" s="16">
        <v>4180</v>
      </c>
      <c r="H24" s="16">
        <f t="shared" si="0"/>
        <v>320</v>
      </c>
      <c r="I24" s="16">
        <f t="shared" si="1"/>
        <v>14080</v>
      </c>
    </row>
    <row r="25" ht="20.1" customHeight="1" spans="1:9">
      <c r="A25" s="15">
        <v>22</v>
      </c>
      <c r="B25" s="15" t="s">
        <v>41</v>
      </c>
      <c r="C25" s="15" t="s">
        <v>22</v>
      </c>
      <c r="D25" s="15" t="s">
        <v>12</v>
      </c>
      <c r="E25" s="15">
        <v>53</v>
      </c>
      <c r="F25" s="16">
        <v>4500</v>
      </c>
      <c r="G25" s="16">
        <v>4180</v>
      </c>
      <c r="H25" s="16">
        <f t="shared" si="0"/>
        <v>320</v>
      </c>
      <c r="I25" s="16">
        <f t="shared" si="1"/>
        <v>16960</v>
      </c>
    </row>
    <row r="26" ht="20.1" customHeight="1" spans="1:9">
      <c r="A26" s="15">
        <v>23</v>
      </c>
      <c r="B26" s="15" t="s">
        <v>42</v>
      </c>
      <c r="C26" s="15" t="s">
        <v>36</v>
      </c>
      <c r="D26" s="15" t="s">
        <v>12</v>
      </c>
      <c r="E26" s="15">
        <v>93</v>
      </c>
      <c r="F26" s="16">
        <v>4500</v>
      </c>
      <c r="G26" s="16">
        <v>4180</v>
      </c>
      <c r="H26" s="16">
        <f t="shared" si="0"/>
        <v>320</v>
      </c>
      <c r="I26" s="16">
        <f t="shared" si="1"/>
        <v>29760</v>
      </c>
    </row>
  </sheetData>
  <mergeCells count="2">
    <mergeCell ref="A1:I1"/>
    <mergeCell ref="A2:I2"/>
  </mergeCells>
  <printOptions horizontalCentered="1"/>
  <pageMargins left="0.314583333333333" right="0.314583333333333" top="0.354166666666667" bottom="0.354166666666667" header="0.314583333333333" footer="0.31458333333333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GridLines="0" zoomScale="136" zoomScaleNormal="136" workbookViewId="0">
      <selection activeCell="A1" sqref="A1"/>
    </sheetView>
  </sheetViews>
  <sheetFormatPr defaultColWidth="9" defaultRowHeight="16.5"/>
  <cols>
    <col min="1" max="8" width="10.625" style="1" customWidth="1"/>
    <col min="9" max="10" width="9" style="2"/>
    <col min="11" max="11" width="13.75" style="2" customWidth="1"/>
    <col min="12" max="16384" width="9" style="2"/>
  </cols>
  <sheetData>
    <row r="1" spans="1:11">
      <c r="A1" s="3" t="s">
        <v>43</v>
      </c>
      <c r="B1" s="3"/>
      <c r="C1" s="3"/>
      <c r="D1" s="3"/>
      <c r="E1" s="3"/>
      <c r="F1" s="3"/>
      <c r="G1" s="3"/>
      <c r="H1" s="3"/>
      <c r="J1" s="7">
        <v>4</v>
      </c>
      <c r="K1" s="8">
        <f>MAX(数据库!A:A)</f>
        <v>23</v>
      </c>
    </row>
    <row r="2" spans="1:11">
      <c r="A2" s="3" t="s">
        <v>44</v>
      </c>
      <c r="B2" s="3"/>
      <c r="C2" s="3"/>
      <c r="D2" s="3"/>
      <c r="E2" s="3"/>
      <c r="F2" s="3"/>
      <c r="G2" s="3"/>
      <c r="H2" s="3"/>
      <c r="K2" s="9">
        <f>ROUNDUP(K1/4,0)</f>
        <v>6</v>
      </c>
    </row>
    <row r="3" ht="1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45</v>
      </c>
      <c r="H3" s="4" t="s">
        <v>9</v>
      </c>
    </row>
    <row r="4" ht="18" customHeight="1" spans="1:9">
      <c r="A4" s="5" t="str">
        <f ca="1">OFFSET(数据库!B$3,$I4,)&amp;""</f>
        <v>地包6</v>
      </c>
      <c r="B4" s="5" t="str">
        <f ca="1">OFFSET(数据库!C$3,$I4,)&amp;""</f>
        <v>天一</v>
      </c>
      <c r="C4" s="5" t="str">
        <f ca="1">OFFSET(数据库!D$3,$I4,)&amp;""</f>
        <v>FH150</v>
      </c>
      <c r="D4" s="5" t="str">
        <f ca="1">OFFSET(数据库!E$3,$I4,)&amp;""</f>
        <v>21</v>
      </c>
      <c r="E4" s="5" t="str">
        <f ca="1">OFFSET(数据库!F$3,$I4,)&amp;""</f>
        <v>4500</v>
      </c>
      <c r="F4" s="5" t="str">
        <f ca="1">OFFSET(数据库!G$3,$I4,)&amp;""</f>
        <v>4180</v>
      </c>
      <c r="G4" s="5" t="str">
        <f ca="1">OFFSET(数据库!H$3,$I4,)&amp;""</f>
        <v>320</v>
      </c>
      <c r="H4" s="5" t="str">
        <f ca="1">OFFSET(数据库!I$3,$I4,)&amp;""</f>
        <v>6720</v>
      </c>
      <c r="I4" s="1">
        <f>IF(H3="金额",J$1*4-3+COUNT(I$3:I3),"")</f>
        <v>13</v>
      </c>
    </row>
    <row r="5" ht="18" customHeight="1" spans="1:8">
      <c r="A5" s="3" t="s">
        <v>46</v>
      </c>
      <c r="B5" s="3"/>
      <c r="C5" s="3"/>
      <c r="D5" s="3"/>
      <c r="E5" s="3"/>
      <c r="F5" s="3"/>
      <c r="G5" s="3"/>
      <c r="H5" s="3"/>
    </row>
    <row r="6" ht="18" customHeight="1"/>
    <row r="7" ht="18" customHeight="1" spans="1:8">
      <c r="A7" s="6"/>
      <c r="B7" s="6"/>
      <c r="C7" s="6"/>
      <c r="D7" s="6"/>
      <c r="E7" s="6"/>
      <c r="F7" s="6" t="s">
        <v>47</v>
      </c>
      <c r="G7" s="6"/>
      <c r="H7" s="6"/>
    </row>
    <row r="8" ht="18" customHeight="1"/>
    <row r="9" ht="18" customHeight="1"/>
    <row r="10" ht="18" customHeight="1" spans="1:8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45</v>
      </c>
      <c r="H10" s="4" t="s">
        <v>9</v>
      </c>
    </row>
    <row r="11" ht="18" customHeight="1" spans="1:9">
      <c r="A11" s="5" t="str">
        <f ca="1">OFFSET(数据库!B$3,$I11,)&amp;""</f>
        <v>地包7</v>
      </c>
      <c r="B11" s="5" t="str">
        <f ca="1">OFFSET(数据库!C$3,$I11,)&amp;""</f>
        <v>爱力</v>
      </c>
      <c r="C11" s="5" t="str">
        <f ca="1">OFFSET(数据库!D$3,$I11,)&amp;""</f>
        <v>FH150</v>
      </c>
      <c r="D11" s="5" t="str">
        <f ca="1">OFFSET(数据库!E$3,$I11,)&amp;""</f>
        <v>41</v>
      </c>
      <c r="E11" s="5" t="str">
        <f ca="1">OFFSET(数据库!F$3,$I11,)&amp;""</f>
        <v>4500</v>
      </c>
      <c r="F11" s="5" t="str">
        <f ca="1">OFFSET(数据库!G$3,$I11,)&amp;""</f>
        <v>4180</v>
      </c>
      <c r="G11" s="5" t="str">
        <f ca="1">OFFSET(数据库!H$3,$I11,)&amp;""</f>
        <v>320</v>
      </c>
      <c r="H11" s="5" t="str">
        <f ca="1">OFFSET(数据库!I$3,$I11,)&amp;""</f>
        <v>13120</v>
      </c>
      <c r="I11" s="1">
        <f>IF(H10="金额",J$1*4-3+COUNT(I$3:I10),"")</f>
        <v>14</v>
      </c>
    </row>
    <row r="12" ht="18" customHeight="1" spans="1:8">
      <c r="A12" s="3" t="s">
        <v>46</v>
      </c>
      <c r="B12" s="3"/>
      <c r="C12" s="3"/>
      <c r="D12" s="3"/>
      <c r="E12" s="3"/>
      <c r="F12" s="3"/>
      <c r="G12" s="3"/>
      <c r="H12" s="3"/>
    </row>
    <row r="13" ht="18" customHeight="1"/>
    <row r="14" ht="18" customHeight="1" spans="1:8">
      <c r="A14" s="6"/>
      <c r="B14" s="6"/>
      <c r="C14" s="6"/>
      <c r="D14" s="6"/>
      <c r="E14" s="6"/>
      <c r="F14" s="6" t="s">
        <v>47</v>
      </c>
      <c r="G14" s="6"/>
      <c r="H14" s="6"/>
    </row>
    <row r="15" ht="18" customHeight="1"/>
    <row r="16" ht="18" customHeight="1"/>
    <row r="17" ht="18" customHeight="1" spans="1:8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45</v>
      </c>
      <c r="H17" s="4" t="s">
        <v>9</v>
      </c>
    </row>
    <row r="18" ht="18" customHeight="1" spans="1:9">
      <c r="A18" s="5" t="str">
        <f ca="1">OFFSET(数据库!B$3,$I18,)&amp;""</f>
        <v>直供1</v>
      </c>
      <c r="B18" s="5" t="str">
        <f ca="1">OFFSET(数据库!C$3,$I18,)&amp;""</f>
        <v>鹰杰</v>
      </c>
      <c r="C18" s="5" t="str">
        <f ca="1">OFFSET(数据库!D$3,$I18,)&amp;""</f>
        <v>FH150</v>
      </c>
      <c r="D18" s="5" t="str">
        <f ca="1">OFFSET(数据库!E$3,$I18,)&amp;""</f>
        <v>12</v>
      </c>
      <c r="E18" s="5" t="str">
        <f ca="1">OFFSET(数据库!F$3,$I18,)&amp;""</f>
        <v>4500</v>
      </c>
      <c r="F18" s="5" t="str">
        <f ca="1">OFFSET(数据库!G$3,$I18,)&amp;""</f>
        <v>4180</v>
      </c>
      <c r="G18" s="5" t="str">
        <f ca="1">OFFSET(数据库!H$3,$I18,)&amp;""</f>
        <v>320</v>
      </c>
      <c r="H18" s="5" t="str">
        <f ca="1">OFFSET(数据库!I$3,$I18,)&amp;""</f>
        <v>3840</v>
      </c>
      <c r="I18" s="1">
        <f>IF(H17="金额",J$1*4-3+COUNT(I$3:I17),"")</f>
        <v>15</v>
      </c>
    </row>
    <row r="19" ht="18" customHeight="1" spans="1:8">
      <c r="A19" s="3" t="s">
        <v>46</v>
      </c>
      <c r="B19" s="3"/>
      <c r="C19" s="3"/>
      <c r="D19" s="3"/>
      <c r="E19" s="3"/>
      <c r="F19" s="3"/>
      <c r="G19" s="3"/>
      <c r="H19" s="3"/>
    </row>
    <row r="20" ht="18" customHeight="1"/>
    <row r="21" ht="18" customHeight="1" spans="1:8">
      <c r="A21" s="6"/>
      <c r="B21" s="6"/>
      <c r="C21" s="6"/>
      <c r="D21" s="6"/>
      <c r="E21" s="6"/>
      <c r="F21" s="6" t="s">
        <v>47</v>
      </c>
      <c r="G21" s="6"/>
      <c r="H21" s="6"/>
    </row>
    <row r="22" ht="18" customHeight="1"/>
    <row r="23" ht="18" customHeight="1"/>
    <row r="24" ht="18" customHeight="1" spans="1:8">
      <c r="A24" s="4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4" t="s">
        <v>45</v>
      </c>
      <c r="H24" s="4" t="s">
        <v>9</v>
      </c>
    </row>
    <row r="25" ht="18" customHeight="1" spans="1:9">
      <c r="A25" s="5" t="str">
        <f ca="1">OFFSET(数据库!B$3,$I25,)&amp;""</f>
        <v>直供2</v>
      </c>
      <c r="B25" s="5" t="str">
        <f ca="1">OFFSET(数据库!C$3,$I25,)&amp;""</f>
        <v>永通</v>
      </c>
      <c r="C25" s="5" t="str">
        <f ca="1">OFFSET(数据库!D$3,$I25,)&amp;""</f>
        <v>FH150</v>
      </c>
      <c r="D25" s="5" t="str">
        <f ca="1">OFFSET(数据库!E$3,$I25,)&amp;""</f>
        <v>93</v>
      </c>
      <c r="E25" s="5" t="str">
        <f ca="1">OFFSET(数据库!F$3,$I25,)&amp;""</f>
        <v>4500</v>
      </c>
      <c r="F25" s="5" t="str">
        <f ca="1">OFFSET(数据库!G$3,$I25,)&amp;""</f>
        <v>4180</v>
      </c>
      <c r="G25" s="5" t="str">
        <f ca="1">OFFSET(数据库!H$3,$I25,)&amp;""</f>
        <v>320</v>
      </c>
      <c r="H25" s="5" t="str">
        <f ca="1">OFFSET(数据库!I$3,$I25,)&amp;""</f>
        <v>29760</v>
      </c>
      <c r="I25" s="1">
        <f>IF(H24="金额",J$1*4-3+COUNT(I$3:I24),"")</f>
        <v>16</v>
      </c>
    </row>
    <row r="26" ht="18" customHeight="1" spans="1:8">
      <c r="A26" s="3" t="s">
        <v>46</v>
      </c>
      <c r="B26" s="3"/>
      <c r="C26" s="3"/>
      <c r="D26" s="3"/>
      <c r="E26" s="3"/>
      <c r="F26" s="3"/>
      <c r="G26" s="3"/>
      <c r="H26" s="3"/>
    </row>
    <row r="27" ht="18" customHeight="1"/>
    <row r="28" ht="18" customHeight="1" spans="1:8">
      <c r="A28" s="6"/>
      <c r="B28" s="6"/>
      <c r="C28" s="6"/>
      <c r="D28" s="6"/>
      <c r="E28" s="6"/>
      <c r="F28" s="6" t="s">
        <v>47</v>
      </c>
      <c r="G28" s="6"/>
      <c r="H28" s="6"/>
    </row>
    <row r="29" ht="18" customHeight="1"/>
    <row r="30" ht="18" customHeight="1"/>
    <row r="31" ht="18" customHeight="1" spans="1:8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45</v>
      </c>
      <c r="H31" s="4" t="s">
        <v>9</v>
      </c>
    </row>
    <row r="32" ht="18" customHeight="1" spans="1:9">
      <c r="A32" s="5" t="str">
        <f ca="1">OFFSET(数据库!B$3,$I32,)&amp;""</f>
        <v>直供3</v>
      </c>
      <c r="B32" s="5" t="str">
        <f ca="1">OFFSET(数据库!C$3,$I32,)&amp;""</f>
        <v>惠成</v>
      </c>
      <c r="C32" s="5" t="str">
        <f ca="1">OFFSET(数据库!D$3,$I32,)&amp;""</f>
        <v>FH150</v>
      </c>
      <c r="D32" s="5" t="str">
        <f ca="1">OFFSET(数据库!E$3,$I32,)&amp;""</f>
        <v>23</v>
      </c>
      <c r="E32" s="5" t="str">
        <f ca="1">OFFSET(数据库!F$3,$I32,)&amp;""</f>
        <v>4500</v>
      </c>
      <c r="F32" s="5" t="str">
        <f ca="1">OFFSET(数据库!G$3,$I32,)&amp;""</f>
        <v>4180</v>
      </c>
      <c r="G32" s="5" t="str">
        <f ca="1">OFFSET(数据库!H$3,$I32,)&amp;""</f>
        <v>320</v>
      </c>
      <c r="H32" s="5" t="str">
        <f ca="1">OFFSET(数据库!I$3,$I32,)&amp;""</f>
        <v>7360</v>
      </c>
      <c r="I32" s="1">
        <f>IF(H31="金额",J$1*4-3+COUNT(I$3:I31),"")</f>
        <v>17</v>
      </c>
    </row>
    <row r="33" spans="1:8">
      <c r="A33" s="3" t="s">
        <v>46</v>
      </c>
      <c r="B33" s="3"/>
      <c r="C33" s="3"/>
      <c r="D33" s="3"/>
      <c r="E33" s="3"/>
      <c r="F33" s="3"/>
      <c r="G33" s="3"/>
      <c r="H33" s="3"/>
    </row>
    <row r="35" spans="1:8">
      <c r="A35" s="6"/>
      <c r="B35" s="6"/>
      <c r="C35" s="6"/>
      <c r="D35" s="6"/>
      <c r="E35" s="6"/>
      <c r="F35" s="6" t="s">
        <v>47</v>
      </c>
      <c r="G35" s="6"/>
      <c r="H35" s="6"/>
    </row>
  </sheetData>
  <dataValidations count="1">
    <dataValidation type="list" allowBlank="1" showInputMessage="1" showErrorMessage="1" sqref="J1">
      <formula1>"1,2,3,4,5,6,7,8,9,19"</formula1>
    </dataValidation>
  </dataValidations>
  <pageMargins left="0.708333333333333" right="0.708333333333333" top="0.747916666666667" bottom="0.747916666666667" header="0.314583333333333" footer="0.31458333333333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主界面</vt:lpstr>
      <vt:lpstr>数据库</vt:lpstr>
      <vt:lpstr>打印表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2017-12-22T01:07:00Z</dcterms:created>
  <dcterms:modified xsi:type="dcterms:W3CDTF">2018-11-20T06:35:19Z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