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295" windowHeight="12630"/>
  </bookViews>
  <sheets>
    <sheet name="月度预算" sheetId="1" r:id="rId1"/>
  </sheets>
  <definedNames>
    <definedName name="_xlnm._FilterDatabase" localSheetId="0" hidden="1">月度预算!$J$17:$J$36</definedName>
    <definedName name="_xlnm.Extract" localSheetId="0">月度预算!#REF!</definedName>
    <definedName name="条件" localSheetId="0">月度预算!#REF!</definedName>
  </definedNames>
  <calcPr calcId="144525" concurrentCalc="0"/>
</workbook>
</file>

<file path=xl/sharedStrings.xml><?xml version="1.0" encoding="utf-8"?>
<sst xmlns="http://schemas.openxmlformats.org/spreadsheetml/2006/main" count="48">
  <si>
    <t>公司名称</t>
  </si>
  <si>
    <t>月度预算</t>
  </si>
  <si>
    <t>预算总计</t>
  </si>
  <si>
    <t>估计</t>
  </si>
  <si>
    <t>实际</t>
  </si>
  <si>
    <t>差额</t>
  </si>
  <si>
    <t>收入</t>
  </si>
  <si>
    <t>前 5 个金额</t>
  </si>
  <si>
    <t>净销售</t>
  </si>
  <si>
    <t>支出</t>
  </si>
  <si>
    <t>利息收入</t>
  </si>
  <si>
    <t>余额（收入减去费用）</t>
  </si>
  <si>
    <t>资产销售（损益）</t>
  </si>
  <si>
    <t>总计</t>
  </si>
  <si>
    <t>人事费用</t>
  </si>
  <si>
    <t>工资</t>
  </si>
  <si>
    <t>员工福利</t>
  </si>
  <si>
    <t>佣金</t>
  </si>
  <si>
    <t>总人员</t>
  </si>
  <si>
    <t>运营花费</t>
  </si>
  <si>
    <t>工资4</t>
  </si>
  <si>
    <t>广告</t>
  </si>
  <si>
    <t>坏账</t>
  </si>
  <si>
    <t>现金折扣</t>
  </si>
  <si>
    <t>运输成本</t>
  </si>
  <si>
    <t>折旧</t>
  </si>
  <si>
    <t>会费和基金</t>
  </si>
  <si>
    <t>保险</t>
  </si>
  <si>
    <t>利息</t>
  </si>
  <si>
    <t>法律和审计</t>
  </si>
  <si>
    <t>维护和修理</t>
  </si>
  <si>
    <t>办公用品</t>
  </si>
  <si>
    <t>邮资</t>
  </si>
  <si>
    <t>租金或抵押贷款</t>
  </si>
  <si>
    <t>我的前 5 个最高运营费用是哪些？</t>
  </si>
  <si>
    <t>销售费用</t>
  </si>
  <si>
    <t>费用</t>
  </si>
  <si>
    <t>金额</t>
  </si>
  <si>
    <t>费用百分比</t>
  </si>
  <si>
    <t>减少 15%</t>
  </si>
  <si>
    <t>发货和存储</t>
  </si>
  <si>
    <t>用品</t>
  </si>
  <si>
    <t>税款</t>
  </si>
  <si>
    <t>电话</t>
  </si>
  <si>
    <t>水电费</t>
  </si>
  <si>
    <t>其他</t>
  </si>
  <si>
    <t>总运营</t>
  </si>
  <si>
    <t xml:space="preserve"> </t>
  </si>
</sst>
</file>

<file path=xl/styles.xml><?xml version="1.0" encoding="utf-8"?>
<styleSheet xmlns="http://schemas.openxmlformats.org/spreadsheetml/2006/main">
  <numFmts count="7">
    <numFmt numFmtId="176" formatCode="0.0%"/>
    <numFmt numFmtId="177" formatCode="0.00_);[Red]\!\(0.00\!\)"/>
    <numFmt numFmtId="178" formatCode="_(* #,##0.00_);_(* \!\(#,##0.00\!\);_(* &quot;-&quot;??_);_(@_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9" formatCode="yyyy&quot;年&quot;m&quot;月&quot;;@"/>
  </numFmts>
  <fonts count="31">
    <font>
      <sz val="11"/>
      <color theme="1"/>
      <name val="Gill Sans MT"/>
      <charset val="134"/>
      <scheme val="minor"/>
    </font>
    <font>
      <sz val="11"/>
      <color theme="1"/>
      <name val="Microsoft YaHei UI"/>
      <charset val="134"/>
    </font>
    <font>
      <sz val="16"/>
      <color theme="3"/>
      <name val="Microsoft YaHei UI"/>
      <charset val="134"/>
    </font>
    <font>
      <sz val="16"/>
      <color theme="0"/>
      <name val="Microsoft YaHei UI"/>
      <charset val="134"/>
    </font>
    <font>
      <sz val="36"/>
      <color theme="3"/>
      <name val="Microsoft YaHei UI"/>
      <charset val="134"/>
    </font>
    <font>
      <sz val="36"/>
      <color theme="0"/>
      <name val="Microsoft YaHei UI"/>
      <charset val="134"/>
    </font>
    <font>
      <sz val="12"/>
      <color theme="1"/>
      <name val="Microsoft YaHei UI"/>
      <charset val="134"/>
    </font>
    <font>
      <b/>
      <sz val="18"/>
      <color theme="1"/>
      <name val="Microsoft YaHei UI"/>
      <charset val="134"/>
    </font>
    <font>
      <sz val="12"/>
      <color theme="3"/>
      <name val="Microsoft YaHei UI"/>
      <charset val="134"/>
    </font>
    <font>
      <sz val="10"/>
      <color theme="0"/>
      <name val="Microsoft YaHei UI"/>
      <charset val="134"/>
    </font>
    <font>
      <sz val="11"/>
      <color theme="3"/>
      <name val="Microsoft YaHei UI"/>
      <charset val="134"/>
    </font>
    <font>
      <sz val="10"/>
      <color theme="1"/>
      <name val="Gill Sans MT"/>
      <charset val="134"/>
      <scheme val="minor"/>
    </font>
    <font>
      <b/>
      <sz val="15"/>
      <color theme="3"/>
      <name val="Gill Sans MT"/>
      <charset val="134"/>
      <scheme val="minor"/>
    </font>
    <font>
      <b/>
      <sz val="13"/>
      <color theme="3"/>
      <name val="Gill Sans MT"/>
      <charset val="134"/>
      <scheme val="minor"/>
    </font>
    <font>
      <sz val="11"/>
      <color theme="0"/>
      <name val="Gill Sans MT"/>
      <charset val="0"/>
      <scheme val="minor"/>
    </font>
    <font>
      <sz val="11"/>
      <color rgb="FF9C0006"/>
      <name val="Gill Sans MT"/>
      <charset val="0"/>
      <scheme val="minor"/>
    </font>
    <font>
      <sz val="11"/>
      <color rgb="FF006100"/>
      <name val="Gill Sans MT"/>
      <charset val="0"/>
      <scheme val="minor"/>
    </font>
    <font>
      <sz val="11"/>
      <color theme="1"/>
      <name val="Gill Sans MT"/>
      <charset val="0"/>
      <scheme val="minor"/>
    </font>
    <font>
      <sz val="11"/>
      <color rgb="FF9C6500"/>
      <name val="Gill Sans MT"/>
      <charset val="0"/>
      <scheme val="minor"/>
    </font>
    <font>
      <sz val="11"/>
      <color rgb="FF3F3F76"/>
      <name val="Gill Sans MT"/>
      <charset val="0"/>
      <scheme val="minor"/>
    </font>
    <font>
      <b/>
      <sz val="11"/>
      <color theme="1"/>
      <name val="Gill Sans MT"/>
      <charset val="0"/>
      <scheme val="minor"/>
    </font>
    <font>
      <b/>
      <sz val="11"/>
      <color theme="3"/>
      <name val="Gill Sans MT"/>
      <charset val="134"/>
      <scheme val="minor"/>
    </font>
    <font>
      <u/>
      <sz val="11"/>
      <color rgb="FF0000FF"/>
      <name val="Gill Sans MT"/>
      <charset val="0"/>
      <scheme val="minor"/>
    </font>
    <font>
      <u/>
      <sz val="11"/>
      <color rgb="FF800080"/>
      <name val="Gill Sans MT"/>
      <charset val="0"/>
      <scheme val="minor"/>
    </font>
    <font>
      <b/>
      <sz val="11"/>
      <color rgb="FFFFFFFF"/>
      <name val="Gill Sans MT"/>
      <charset val="0"/>
      <scheme val="minor"/>
    </font>
    <font>
      <sz val="11"/>
      <color rgb="FFFF0000"/>
      <name val="Gill Sans MT"/>
      <charset val="0"/>
      <scheme val="minor"/>
    </font>
    <font>
      <sz val="36"/>
      <color theme="3"/>
      <name val="Gill Sans MT"/>
      <charset val="134"/>
      <scheme val="major"/>
    </font>
    <font>
      <i/>
      <sz val="11"/>
      <color rgb="FF7F7F7F"/>
      <name val="Gill Sans MT"/>
      <charset val="0"/>
      <scheme val="minor"/>
    </font>
    <font>
      <b/>
      <sz val="11"/>
      <color rgb="FF3F3F3F"/>
      <name val="Gill Sans MT"/>
      <charset val="0"/>
      <scheme val="minor"/>
    </font>
    <font>
      <b/>
      <sz val="11"/>
      <color rgb="FFFA7D00"/>
      <name val="Gill Sans MT"/>
      <charset val="0"/>
      <scheme val="minor"/>
    </font>
    <font>
      <sz val="11"/>
      <color rgb="FFFA7D00"/>
      <name val="Gill Sans MT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78" fontId="11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8" fillId="25" borderId="7" applyNumberFormat="0" applyAlignment="0" applyProtection="0">
      <alignment vertical="center"/>
    </xf>
    <xf numFmtId="0" fontId="29" fillId="25" borderId="2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vertical="center"/>
    </xf>
    <xf numFmtId="0" fontId="1" fillId="2" borderId="0" xfId="0" applyFont="1" applyFill="1"/>
    <xf numFmtId="0" fontId="1" fillId="3" borderId="0" xfId="0" applyFont="1" applyFill="1"/>
    <xf numFmtId="0" fontId="1" fillId="0" borderId="0" xfId="0" applyFont="1"/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/>
    <xf numFmtId="0" fontId="4" fillId="0" borderId="0" xfId="17" applyFont="1" applyFill="1" applyAlignment="1">
      <alignment horizontal="left" indent="1"/>
    </xf>
    <xf numFmtId="0" fontId="5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indent="1"/>
    </xf>
    <xf numFmtId="40" fontId="1" fillId="0" borderId="0" xfId="8" applyNumberFormat="1" applyFont="1" applyFill="1" applyBorder="1"/>
    <xf numFmtId="177" fontId="1" fillId="0" borderId="0" xfId="8" applyNumberFormat="1" applyFont="1" applyFill="1" applyBorder="1"/>
    <xf numFmtId="178" fontId="1" fillId="2" borderId="0" xfId="8" applyFont="1" applyFill="1"/>
    <xf numFmtId="40" fontId="1" fillId="0" borderId="0" xfId="0" applyNumberFormat="1" applyFont="1" applyFill="1" applyBorder="1"/>
    <xf numFmtId="178" fontId="1" fillId="2" borderId="0" xfId="0" applyNumberFormat="1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/>
    <xf numFmtId="9" fontId="1" fillId="2" borderId="0" xfId="11" applyFont="1" applyFill="1" applyAlignment="1">
      <alignment horizontal="right"/>
    </xf>
    <xf numFmtId="0" fontId="7" fillId="2" borderId="0" xfId="0" applyFont="1" applyFill="1" applyAlignment="1">
      <alignment horizontal="left" vertical="center"/>
    </xf>
    <xf numFmtId="178" fontId="1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vertical="center"/>
    </xf>
    <xf numFmtId="178" fontId="1" fillId="0" borderId="0" xfId="8" applyNumberFormat="1" applyFont="1" applyFill="1" applyBorder="1"/>
    <xf numFmtId="176" fontId="1" fillId="0" borderId="0" xfId="11" applyNumberFormat="1" applyFont="1" applyFill="1" applyBorder="1"/>
    <xf numFmtId="178" fontId="1" fillId="0" borderId="0" xfId="8" applyFont="1" applyFill="1" applyBorder="1"/>
    <xf numFmtId="178" fontId="1" fillId="0" borderId="0" xfId="0" applyNumberFormat="1" applyFont="1" applyFill="1" applyBorder="1"/>
    <xf numFmtId="176" fontId="1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77" fontId="1" fillId="0" borderId="0" xfId="0" applyNumberFormat="1" applyFont="1" applyFill="1" applyBorder="1"/>
    <xf numFmtId="0" fontId="1" fillId="0" borderId="0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ill>
        <patternFill patternType="solid">
          <fgColor theme="4" tint="0.599993896298105"/>
          <bgColor theme="8" tint="0.599963377788629"/>
        </patternFill>
      </fill>
    </dxf>
    <dxf>
      <fill>
        <patternFill patternType="solid">
          <bgColor theme="8" tint="0.599963377788629"/>
        </patternFill>
      </fill>
    </dxf>
    <dxf>
      <font>
        <b val="0"/>
        <i val="0"/>
        <color theme="1"/>
      </font>
      <fill>
        <patternFill patternType="solid">
          <fgColor theme="4"/>
          <bgColor theme="8" tint="0.599963377788629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theme="4" tint="0.799798577837458"/>
          <bgColor theme="8" tint="0.79998168889431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5">
      <tableStyleElement type="wholeTable" dxfId="4"/>
      <tableStyleElement type="headerRow" dxfId="3"/>
      <tableStyleElement type="totalRow" dxfId="2"/>
      <tableStyleElement type="lastColumn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500" b="0" i="0" u="none" strike="noStrike" kern="120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r>
              <a:rPr lang="zh-CN" altLang="zh-CN" sz="1800" b="0" i="0" baseline="0"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</a:rPr>
              <a:t>预算概述</a:t>
            </a:r>
            <a:endParaRPr lang="zh-CN" altLang="zh-CN" sz="1600"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c:rich>
      </c:tx>
      <c:layout>
        <c:manualLayout>
          <c:xMode val="edge"/>
          <c:yMode val="edge"/>
          <c:x val="0.112671720512757"/>
          <c:y val="0.104733248767001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月度预算!$B$5</c:f>
              <c:strCache>
                <c:ptCount val="1"/>
                <c:pt idx="0">
                  <c:v>收入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/>
              </a:solidFill>
            </a:ln>
            <a:effectLst>
              <a:outerShdw blurRad="508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elete val="1"/>
          </c:dLbls>
          <c:cat>
            <c:strRef>
              <c:f>月度预算!$C$4:$D$4</c:f>
              <c:strCache>
                <c:ptCount val="2"/>
                <c:pt idx="0">
                  <c:v>估计</c:v>
                </c:pt>
                <c:pt idx="1">
                  <c:v>实际</c:v>
                </c:pt>
              </c:strCache>
            </c:strRef>
          </c:cat>
          <c:val>
            <c:numRef>
              <c:f>月度预算!$C$5:$D$5</c:f>
              <c:numCache>
                <c:formatCode>#,##0.00;[Red]\-#,##0.00</c:formatCode>
                <c:ptCount val="2"/>
                <c:pt idx="0">
                  <c:v>633000</c:v>
                </c:pt>
                <c:pt idx="1">
                  <c:v>574500</c:v>
                </c:pt>
              </c:numCache>
            </c:numRef>
          </c:val>
        </c:ser>
        <c:ser>
          <c:idx val="1"/>
          <c:order val="1"/>
          <c:tx>
            <c:strRef>
              <c:f>月度预算!$B$6</c:f>
              <c:strCache>
                <c:ptCount val="1"/>
                <c:pt idx="0">
                  <c:v>支出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90000"/>
                </a:schemeClr>
              </a:solidFill>
            </a:ln>
            <a:effectLst>
              <a:outerShdw blurRad="508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elete val="1"/>
          </c:dLbls>
          <c:cat>
            <c:strRef>
              <c:f>月度预算!$C$4:$D$4</c:f>
              <c:strCache>
                <c:ptCount val="2"/>
                <c:pt idx="0">
                  <c:v>估计</c:v>
                </c:pt>
                <c:pt idx="1">
                  <c:v>实际</c:v>
                </c:pt>
              </c:strCache>
            </c:strRef>
          </c:cat>
          <c:val>
            <c:numRef>
              <c:f>月度预算!$C$6:$D$6</c:f>
              <c:numCache>
                <c:formatCode>#,##0.00;[Red]\-#,##0.00</c:formatCode>
                <c:ptCount val="2"/>
                <c:pt idx="0">
                  <c:v>545000</c:v>
                </c:pt>
                <c:pt idx="1">
                  <c:v>496300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"/>
        <c:axId val="118910288"/>
        <c:axId val="118778528"/>
      </c:barChart>
      <c:catAx>
        <c:axId val="11891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  <c:crossAx val="118778528"/>
        <c:crosses val="autoZero"/>
        <c:auto val="1"/>
        <c:lblAlgn val="ctr"/>
        <c:lblOffset val="100"/>
        <c:noMultiLvlLbl val="0"/>
      </c:catAx>
      <c:valAx>
        <c:axId val="118778528"/>
        <c:scaling>
          <c:orientation val="minMax"/>
        </c:scaling>
        <c:delete val="0"/>
        <c:axPos val="l"/>
        <c:majorGridlines/>
        <c:numFmt formatCode="#,##0.00;[Red]\-#,##0.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2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  <c:crossAx val="1189102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57800870491048"/>
          <c:y val="0.114139184385696"/>
          <c:w val="0.224903374741437"/>
          <c:h val="0.0614050729936196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100" b="0" i="0" u="none" strike="noStrike" kern="1200" baseline="0">
              <a:solidFill>
                <a:schemeClr val="tx2"/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38100</xdr:colOff>
      <xdr:row>7</xdr:row>
      <xdr:rowOff>180976</xdr:rowOff>
    </xdr:from>
    <xdr:to>
      <xdr:col>4</xdr:col>
      <xdr:colOff>1416844</xdr:colOff>
      <xdr:row>27</xdr:row>
      <xdr:rowOff>119062</xdr:rowOff>
    </xdr:to>
    <xdr:graphicFrame>
      <xdr:nvGraphicFramePr>
        <xdr:cNvPr id="6" name="预算概览" descr="Bar chart showing estimated versus actual income and expenses" title="Budget Overview"/>
        <xdr:cNvGraphicFramePr/>
      </xdr:nvGraphicFramePr>
      <xdr:xfrm>
        <a:off x="257175" y="2212340"/>
        <a:ext cx="6503035" cy="4262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运营费用表" displayName="运营费用表" ref="H16:L37" totalsRowCount="1">
  <autoFilter ref="H16:L36"/>
  <sortState ref="H16:L36">
    <sortCondition ref="H16:H37"/>
  </sortState>
  <tableColumns count="5">
    <tableColumn id="1" name="运营花费" totalsRowLabel="总运营"/>
    <tableColumn id="2" name="估计" totalsRowFunction="sum"/>
    <tableColumn id="3" name="实际" totalsRowFunction="sum"/>
    <tableColumn id="4" name="工资4"/>
    <tableColumn id="5" name="差额" totalsRowFunction="sum"/>
  </tableColumns>
  <tableStyleInfo name="Monthly Budget" showFirstColumn="0" showLastColumn="0" showRowStripes="0" showColumnStripes="0"/>
</table>
</file>

<file path=xl/tables/table2.xml><?xml version="1.0" encoding="utf-8"?>
<table xmlns="http://schemas.openxmlformats.org/spreadsheetml/2006/main" id="3" name="收入表" displayName="收入表" ref="H4:L8" totalsRowCount="1">
  <autoFilter ref="H4:L7"/>
  <tableColumns count="5">
    <tableColumn id="1" name="收入" totalsRowLabel="总计"/>
    <tableColumn id="2" name="估计" totalsRowFunction="sum"/>
    <tableColumn id="3" name="实际" totalsRowFunction="sum"/>
    <tableColumn id="4" name="前 5 个金额"/>
    <tableColumn id="5" name="差额" totalsRowFunction="sum"/>
  </tableColumns>
  <tableStyleInfo name="Monthly Budget" showFirstColumn="0" showLastColumn="0" showRowStripes="0" showColumnStripes="0"/>
</table>
</file>

<file path=xl/tables/table3.xml><?xml version="1.0" encoding="utf-8"?>
<table xmlns="http://schemas.openxmlformats.org/spreadsheetml/2006/main" id="4" name="总计表" displayName="总计表" ref="B4:E7" totalsRowCount="1">
  <autoFilter ref="B4:E6"/>
  <tableColumns count="4">
    <tableColumn id="1" name="预算总计" totalsRowLabel="余额（收入减去费用）"/>
    <tableColumn id="2" name="估计" totalsRowFunction="custom">
      <totalsRowFormula>C5-C6</totalsRowFormula>
    </tableColumn>
    <tableColumn id="3" name="实际" totalsRowFunction="custom">
      <totalsRowFormula>D5-D6</totalsRowFormula>
    </tableColumn>
    <tableColumn id="4" name="差额" totalsRowFunction="custom">
      <calculatedColumnFormula>总计表[[#Totals],[实际]]-总计表[[#Totals],[估计]]</calculatedColumnFormula>
      <totalsRowFormula>总计表[[#Totals],[实际]]-总计表[[#Totals],[估计]]</totalsRowFormula>
    </tableColumn>
  </tableColumns>
  <tableStyleInfo name="Monthly Budget" showFirstColumn="0" showLastColumn="1" showRowStripes="0" showColumnStripes="0"/>
</table>
</file>

<file path=xl/tables/table4.xml><?xml version="1.0" encoding="utf-8"?>
<table xmlns="http://schemas.openxmlformats.org/spreadsheetml/2006/main" id="1" name="前_5_个费用" displayName="前_5_个费用" ref="B31:E37" totalsRowCount="1">
  <tableColumns count="4">
    <tableColumn id="1" name="费用" totalsRowLabel="总计"/>
    <tableColumn id="2" name="金额" totalsRowFunction="sum"/>
    <tableColumn id="3" name="费用百分比" totalsRowFunction="sum"/>
    <tableColumn id="4" name="减少 15%" totalsRowFunction="sum"/>
  </tableColumns>
  <tableStyleInfo name="Monthly Budget" showFirstColumn="0" showLastColumn="0" showRowStripes="0" showColumnStripes="0"/>
</table>
</file>

<file path=xl/tables/table5.xml><?xml version="1.0" encoding="utf-8"?>
<table xmlns="http://schemas.openxmlformats.org/spreadsheetml/2006/main" id="5" name="人事费用表" displayName="人事费用表" ref="H10:L14" totalsRowCount="1">
  <autoFilter ref="H10:L13"/>
  <tableColumns count="5">
    <tableColumn id="1" name="人事费用" totalsRowLabel="总人员"/>
    <tableColumn id="2" name="估计" totalsRowFunction="sum"/>
    <tableColumn id="3" name="实际" totalsRowFunction="sum"/>
    <tableColumn id="4" name="前 5 个金额"/>
    <tableColumn id="5" name="差额" totalsRowFunction="sum"/>
  </tableColumns>
  <tableStyleInfo name="Monthly Budget" showFirstColumn="0" showLastColumn="0" showRowStripes="0" showColumnStripes="0"/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M38"/>
  <sheetViews>
    <sheetView showGridLines="0" tabSelected="1" zoomScale="60" zoomScaleNormal="60" workbookViewId="0">
      <selection activeCell="P60" sqref="P60"/>
    </sheetView>
  </sheetViews>
  <sheetFormatPr defaultColWidth="9" defaultRowHeight="15.95" customHeight="1"/>
  <cols>
    <col min="1" max="1" width="2.875" style="3" customWidth="1"/>
    <col min="2" max="2" width="29.25" style="3" customWidth="1"/>
    <col min="3" max="5" width="19" style="3" customWidth="1"/>
    <col min="6" max="6" width="2.625" style="3" customWidth="1"/>
    <col min="7" max="7" width="3.75" style="4" customWidth="1"/>
    <col min="8" max="8" width="30.25" style="4" customWidth="1"/>
    <col min="9" max="10" width="17.25" style="4" customWidth="1"/>
    <col min="11" max="11" width="15.375" style="4" hidden="1" customWidth="1"/>
    <col min="12" max="12" width="17.25" style="4" customWidth="1"/>
    <col min="13" max="13" width="3.75" style="4" customWidth="1"/>
    <col min="14" max="14" width="12.25" style="5" customWidth="1"/>
    <col min="15" max="16" width="12.125" style="5" customWidth="1"/>
    <col min="17" max="16384" width="9" style="5"/>
  </cols>
  <sheetData>
    <row r="1" s="1" customFormat="1" ht="30.75" customHeight="1" spans="2:13">
      <c r="B1" s="6" t="s">
        <v>0</v>
      </c>
      <c r="C1" s="7"/>
      <c r="D1" s="7"/>
      <c r="E1" s="7"/>
      <c r="F1" s="7"/>
      <c r="G1" s="7"/>
      <c r="H1" s="7"/>
      <c r="I1" s="32"/>
      <c r="J1" s="33"/>
      <c r="K1" s="32"/>
      <c r="L1" s="34"/>
      <c r="M1" s="33"/>
    </row>
    <row r="2" s="1" customFormat="1" ht="42" customHeight="1" spans="2:13">
      <c r="B2" s="8" t="s">
        <v>1</v>
      </c>
      <c r="C2" s="9"/>
      <c r="D2" s="9"/>
      <c r="E2" s="9"/>
      <c r="F2" s="9"/>
      <c r="G2" s="9"/>
      <c r="H2" s="9"/>
      <c r="I2" s="32"/>
      <c r="K2" s="32"/>
      <c r="L2" s="35">
        <v>40603</v>
      </c>
      <c r="M2" s="35"/>
    </row>
    <row r="4" s="2" customFormat="1" ht="21.75" customHeight="1" spans="1:13">
      <c r="A4" s="10"/>
      <c r="B4" s="11" t="s">
        <v>2</v>
      </c>
      <c r="C4" s="12" t="s">
        <v>3</v>
      </c>
      <c r="D4" s="12" t="s">
        <v>4</v>
      </c>
      <c r="E4" s="12" t="s">
        <v>5</v>
      </c>
      <c r="F4" s="13"/>
      <c r="G4" s="14"/>
      <c r="H4" s="11" t="s">
        <v>6</v>
      </c>
      <c r="I4" s="12" t="s">
        <v>3</v>
      </c>
      <c r="J4" s="12" t="s">
        <v>4</v>
      </c>
      <c r="K4" s="12" t="s">
        <v>7</v>
      </c>
      <c r="L4" s="12" t="s">
        <v>5</v>
      </c>
      <c r="M4" s="14"/>
    </row>
    <row r="5" ht="16.5" customHeight="1" spans="2:12">
      <c r="B5" s="15" t="s">
        <v>6</v>
      </c>
      <c r="C5" s="16">
        <f>收入表[[#Totals],[估计]]</f>
        <v>633000</v>
      </c>
      <c r="D5" s="16">
        <f>收入表[[#Totals],[实际]]</f>
        <v>574500</v>
      </c>
      <c r="E5" s="17">
        <f>总计表[[#This Row],[实际]]-总计表[[#This Row],[估计]]</f>
        <v>-58500</v>
      </c>
      <c r="F5" s="18"/>
      <c r="H5" s="15" t="s">
        <v>8</v>
      </c>
      <c r="I5" s="16">
        <v>600000</v>
      </c>
      <c r="J5" s="16">
        <v>540000</v>
      </c>
      <c r="K5" s="16">
        <f>收入表[[#This Row],[实际]]+(10^-6)*ROW(收入表[[#This Row],[实际]])</f>
        <v>540000.000005</v>
      </c>
      <c r="L5" s="17">
        <f>收入表[[#This Row],[实际]]-收入表[[#This Row],[估计]]</f>
        <v>-60000</v>
      </c>
    </row>
    <row r="6" ht="16.5" customHeight="1" spans="2:12">
      <c r="B6" s="15" t="s">
        <v>9</v>
      </c>
      <c r="C6" s="16">
        <f>运营费用表[[#Totals],[估计]]+人事费用表[[#Totals],[估计]]</f>
        <v>545000</v>
      </c>
      <c r="D6" s="16">
        <f>运营费用表[[#Totals],[实际]]+人事费用表[[#Totals],[实际]]</f>
        <v>496300</v>
      </c>
      <c r="E6" s="16">
        <f>总计表[[#This Row],[估计]]-总计表[[#This Row],[实际]]</f>
        <v>48700</v>
      </c>
      <c r="F6" s="18"/>
      <c r="H6" s="15" t="s">
        <v>10</v>
      </c>
      <c r="I6" s="16">
        <v>30000</v>
      </c>
      <c r="J6" s="16">
        <v>30000</v>
      </c>
      <c r="K6" s="16">
        <f>收入表[[#This Row],[实际]]+(10^-6)*ROW(收入表[[#This Row],[实际]])</f>
        <v>30000.000006</v>
      </c>
      <c r="L6" s="16">
        <f>收入表[[#This Row],[实际]]-收入表[[#This Row],[估计]]</f>
        <v>0</v>
      </c>
    </row>
    <row r="7" ht="16.5" customHeight="1" spans="2:12">
      <c r="B7" s="15" t="s">
        <v>11</v>
      </c>
      <c r="C7" s="19">
        <f>C5-C6</f>
        <v>88000</v>
      </c>
      <c r="D7" s="19">
        <f>D5-D6</f>
        <v>78200</v>
      </c>
      <c r="E7" s="17">
        <f>总计表[[#Totals],[实际]]-总计表[[#Totals],[估计]]</f>
        <v>-9800</v>
      </c>
      <c r="F7" s="20"/>
      <c r="H7" s="15" t="s">
        <v>12</v>
      </c>
      <c r="I7" s="16">
        <v>3000</v>
      </c>
      <c r="J7" s="16">
        <v>4500</v>
      </c>
      <c r="K7" s="16">
        <f>收入表[[#This Row],[实际]]+(10^-6)*ROW(收入表[[#This Row],[实际]])</f>
        <v>4500.000007</v>
      </c>
      <c r="L7" s="16">
        <f>收入表[[#This Row],[实际]]-收入表[[#This Row],[估计]]</f>
        <v>1500</v>
      </c>
    </row>
    <row r="8" ht="16.5" customHeight="1" spans="8:12">
      <c r="H8" s="15" t="s">
        <v>13</v>
      </c>
      <c r="I8" s="19">
        <f>SUBTOTAL(109,收入表[估计])</f>
        <v>633000</v>
      </c>
      <c r="J8" s="19">
        <f>SUBTOTAL(109,收入表[实际])</f>
        <v>574500</v>
      </c>
      <c r="K8" s="19"/>
      <c r="L8" s="36">
        <f>SUBTOTAL(109,收入表[差额])</f>
        <v>-58500</v>
      </c>
    </row>
    <row r="9" ht="16.5" customHeight="1" spans="8:12">
      <c r="H9" s="21"/>
      <c r="I9" s="21"/>
      <c r="J9" s="21"/>
      <c r="K9" s="21"/>
      <c r="L9" s="21"/>
    </row>
    <row r="10" ht="21.75" customHeight="1" spans="8:12">
      <c r="H10" s="15" t="s">
        <v>14</v>
      </c>
      <c r="I10" s="29" t="s">
        <v>3</v>
      </c>
      <c r="J10" s="29" t="s">
        <v>4</v>
      </c>
      <c r="K10" s="37" t="s">
        <v>7</v>
      </c>
      <c r="L10" s="29" t="s">
        <v>5</v>
      </c>
    </row>
    <row r="11" ht="16.5" customHeight="1" spans="8:12">
      <c r="H11" s="15" t="s">
        <v>15</v>
      </c>
      <c r="I11" s="16">
        <v>95000</v>
      </c>
      <c r="J11" s="16">
        <v>96000</v>
      </c>
      <c r="K11" s="19">
        <f>人事费用表[[#This Row],[实际]]+(10^-6)*ROW(人事费用表[[#This Row],[实际]])</f>
        <v>96000.000011</v>
      </c>
      <c r="L11" s="17">
        <f>人事费用表[[#This Row],[估计]]-人事费用表[[#This Row],[实际]]</f>
        <v>-1000</v>
      </c>
    </row>
    <row r="12" ht="16.5" customHeight="1" spans="8:12">
      <c r="H12" s="15" t="s">
        <v>16</v>
      </c>
      <c r="I12" s="16">
        <v>40000</v>
      </c>
      <c r="J12" s="16"/>
      <c r="K12" s="19">
        <f>人事费用表[[#This Row],[实际]]+(10^-6)*ROW(人事费用表[[#This Row],[实际]])</f>
        <v>1.2e-5</v>
      </c>
      <c r="L12" s="16">
        <f>人事费用表[[#This Row],[估计]]-人事费用表[[#This Row],[实际]]</f>
        <v>40000</v>
      </c>
    </row>
    <row r="13" ht="16.5" customHeight="1" spans="8:12">
      <c r="H13" s="15" t="s">
        <v>17</v>
      </c>
      <c r="I13" s="16">
        <v>50000</v>
      </c>
      <c r="J13" s="16">
        <v>45000</v>
      </c>
      <c r="K13" s="19">
        <f>人事费用表[[#This Row],[实际]]+(10^-6)*ROW(人事费用表[[#This Row],[实际]])</f>
        <v>45000.000013</v>
      </c>
      <c r="L13" s="16">
        <f>人事费用表[[#This Row],[估计]]-人事费用表[[#This Row],[实际]]</f>
        <v>5000</v>
      </c>
    </row>
    <row r="14" ht="16.5" customHeight="1" spans="8:12">
      <c r="H14" s="15" t="s">
        <v>18</v>
      </c>
      <c r="I14" s="19">
        <f>SUBTOTAL(109,人事费用表[估计])</f>
        <v>185000</v>
      </c>
      <c r="J14" s="19">
        <f>SUBTOTAL(109,人事费用表[实际])</f>
        <v>141000</v>
      </c>
      <c r="K14" s="19"/>
      <c r="L14" s="19">
        <f>SUBTOTAL(109,人事费用表[差额])</f>
        <v>44000</v>
      </c>
    </row>
    <row r="15" ht="16.5" customHeight="1" spans="8:12">
      <c r="H15" s="21"/>
      <c r="I15" s="21"/>
      <c r="J15" s="21"/>
      <c r="K15" s="21"/>
      <c r="L15" s="21"/>
    </row>
    <row r="16" ht="21.75" customHeight="1" spans="8:12">
      <c r="H16" s="15" t="s">
        <v>19</v>
      </c>
      <c r="I16" s="15" t="s">
        <v>3</v>
      </c>
      <c r="J16" s="15" t="s">
        <v>4</v>
      </c>
      <c r="K16" s="15" t="s">
        <v>20</v>
      </c>
      <c r="L16" s="15" t="s">
        <v>5</v>
      </c>
    </row>
    <row r="17" ht="16.5" customHeight="1" spans="8:12">
      <c r="H17" s="15" t="s">
        <v>21</v>
      </c>
      <c r="I17" s="16">
        <v>30000</v>
      </c>
      <c r="J17" s="16">
        <v>25000</v>
      </c>
      <c r="K17" s="16">
        <f>运营费用表[[#This Row],[实际]]+(10^-6)*ROW(运营费用表[[#This Row],[实际]])</f>
        <v>25000.000017</v>
      </c>
      <c r="L17" s="16">
        <f>运营费用表[[#This Row],[估计]]-运营费用表[[#This Row],[实际]]</f>
        <v>5000</v>
      </c>
    </row>
    <row r="18" ht="16.5" customHeight="1" spans="8:12">
      <c r="H18" s="15" t="s">
        <v>22</v>
      </c>
      <c r="I18" s="16">
        <v>20000</v>
      </c>
      <c r="J18" s="16">
        <v>20000</v>
      </c>
      <c r="K18" s="16">
        <f>运营费用表[[#This Row],[实际]]+(10^-6)*ROW(运营费用表[[#This Row],[实际]])</f>
        <v>20000.000018</v>
      </c>
      <c r="L18" s="16">
        <f>运营费用表[[#This Row],[估计]]-运营费用表[[#This Row],[实际]]</f>
        <v>0</v>
      </c>
    </row>
    <row r="19" ht="16.5" customHeight="1" spans="8:12">
      <c r="H19" s="15" t="s">
        <v>23</v>
      </c>
      <c r="I19" s="16">
        <v>15000</v>
      </c>
      <c r="J19" s="16">
        <v>21750</v>
      </c>
      <c r="K19" s="16">
        <f>运营费用表[[#This Row],[实际]]+(10^-6)*ROW(运营费用表[[#This Row],[实际]])</f>
        <v>21750.000019</v>
      </c>
      <c r="L19" s="17">
        <f>运营费用表[[#This Row],[估计]]-运营费用表[[#This Row],[实际]]</f>
        <v>-6750</v>
      </c>
    </row>
    <row r="20" ht="16.5" customHeight="1" spans="8:12">
      <c r="H20" s="15" t="s">
        <v>24</v>
      </c>
      <c r="I20" s="16">
        <v>20000</v>
      </c>
      <c r="J20" s="16">
        <v>15000</v>
      </c>
      <c r="K20" s="16">
        <f>运营费用表[[#This Row],[实际]]+(10^-6)*ROW(运营费用表[[#This Row],[实际]])</f>
        <v>15000.00002</v>
      </c>
      <c r="L20" s="16">
        <f>运营费用表[[#This Row],[估计]]-运营费用表[[#This Row],[实际]]</f>
        <v>5000</v>
      </c>
    </row>
    <row r="21" ht="16.5" customHeight="1" spans="8:12">
      <c r="H21" s="15" t="s">
        <v>25</v>
      </c>
      <c r="I21" s="16">
        <v>10000</v>
      </c>
      <c r="J21" s="16">
        <v>10000</v>
      </c>
      <c r="K21" s="16">
        <f>运营费用表[[#This Row],[实际]]+(10^-6)*ROW(运营费用表[[#This Row],[实际]])</f>
        <v>10000.000021</v>
      </c>
      <c r="L21" s="16">
        <f>运营费用表[[#This Row],[估计]]-运营费用表[[#This Row],[实际]]</f>
        <v>0</v>
      </c>
    </row>
    <row r="22" ht="16.5" customHeight="1" spans="8:12">
      <c r="H22" s="15" t="s">
        <v>26</v>
      </c>
      <c r="I22" s="16">
        <v>5000</v>
      </c>
      <c r="J22" s="16">
        <v>5250</v>
      </c>
      <c r="K22" s="16">
        <f>运营费用表[[#This Row],[实际]]+(10^-6)*ROW(运营费用表[[#This Row],[实际]])</f>
        <v>5250.000022</v>
      </c>
      <c r="L22" s="17">
        <f>运营费用表[[#This Row],[估计]]-运营费用表[[#This Row],[实际]]</f>
        <v>-250</v>
      </c>
    </row>
    <row r="23" ht="16.5" customHeight="1" spans="8:12">
      <c r="H23" s="15" t="s">
        <v>27</v>
      </c>
      <c r="I23" s="16">
        <v>13000</v>
      </c>
      <c r="J23" s="16">
        <v>12750</v>
      </c>
      <c r="K23" s="16">
        <f>运营费用表[[#This Row],[实际]]+(10^-6)*ROW(运营费用表[[#This Row],[实际]])</f>
        <v>12750.000023</v>
      </c>
      <c r="L23" s="16">
        <f>运营费用表[[#This Row],[估计]]-运营费用表[[#This Row],[实际]]</f>
        <v>250</v>
      </c>
    </row>
    <row r="24" ht="16.5" customHeight="1" spans="8:12">
      <c r="H24" s="15" t="s">
        <v>28</v>
      </c>
      <c r="I24" s="16">
        <v>20000</v>
      </c>
      <c r="J24" s="16">
        <v>22000</v>
      </c>
      <c r="K24" s="16">
        <f>运营费用表[[#This Row],[实际]]+(10^-6)*ROW(运营费用表[[#This Row],[实际]])</f>
        <v>22000.000024</v>
      </c>
      <c r="L24" s="17">
        <f>运营费用表[[#This Row],[估计]]-运营费用表[[#This Row],[实际]]</f>
        <v>-2000</v>
      </c>
    </row>
    <row r="25" ht="16.5" customHeight="1" spans="5:12">
      <c r="E25" s="22"/>
      <c r="F25" s="22"/>
      <c r="H25" s="15" t="s">
        <v>29</v>
      </c>
      <c r="I25" s="16">
        <v>10000</v>
      </c>
      <c r="J25" s="16">
        <v>8000</v>
      </c>
      <c r="K25" s="16">
        <f>运营费用表[[#This Row],[实际]]+(10^-6)*ROW(运营费用表[[#This Row],[实际]])</f>
        <v>8000.000025</v>
      </c>
      <c r="L25" s="16">
        <f>运营费用表[[#This Row],[估计]]-运营费用表[[#This Row],[实际]]</f>
        <v>2000</v>
      </c>
    </row>
    <row r="26" ht="16.5" customHeight="1" spans="4:12">
      <c r="D26" s="23"/>
      <c r="H26" s="15" t="s">
        <v>30</v>
      </c>
      <c r="I26" s="16">
        <v>45000</v>
      </c>
      <c r="J26" s="16">
        <v>46000</v>
      </c>
      <c r="K26" s="16">
        <f>运营费用表[[#This Row],[实际]]+(10^-6)*ROW(运营费用表[[#This Row],[实际]])</f>
        <v>46000.000026</v>
      </c>
      <c r="L26" s="17">
        <f>运营费用表[[#This Row],[估计]]-运营费用表[[#This Row],[实际]]</f>
        <v>-1000</v>
      </c>
    </row>
    <row r="27" ht="16.5" customHeight="1" spans="4:12">
      <c r="D27" s="23"/>
      <c r="F27" s="22"/>
      <c r="H27" s="15" t="s">
        <v>31</v>
      </c>
      <c r="I27" s="16">
        <v>8000</v>
      </c>
      <c r="J27" s="16">
        <v>7500</v>
      </c>
      <c r="K27" s="16">
        <f>运营费用表[[#This Row],[实际]]+(10^-6)*ROW(运营费用表[[#This Row],[实际]])</f>
        <v>7500.000027</v>
      </c>
      <c r="L27" s="16">
        <f>运营费用表[[#This Row],[估计]]-运营费用表[[#This Row],[实际]]</f>
        <v>500</v>
      </c>
    </row>
    <row r="28" ht="16.5" customHeight="1" spans="4:12">
      <c r="D28" s="23"/>
      <c r="F28" s="24"/>
      <c r="H28" s="15" t="s">
        <v>32</v>
      </c>
      <c r="I28" s="16">
        <v>4000</v>
      </c>
      <c r="J28" s="16">
        <v>3500</v>
      </c>
      <c r="K28" s="16">
        <f>运营费用表[[#This Row],[实际]]+(10^-6)*ROW(运营费用表[[#This Row],[实际]])</f>
        <v>3500.000028</v>
      </c>
      <c r="L28" s="16">
        <f>运营费用表[[#This Row],[估计]]-运营费用表[[#This Row],[实际]]</f>
        <v>500</v>
      </c>
    </row>
    <row r="29" ht="16.5" customHeight="1" spans="2:12">
      <c r="B29" s="25"/>
      <c r="C29" s="25"/>
      <c r="D29" s="25"/>
      <c r="E29" s="22"/>
      <c r="F29" s="22"/>
      <c r="H29" s="15" t="s">
        <v>33</v>
      </c>
      <c r="I29" s="16">
        <v>41000</v>
      </c>
      <c r="J29" s="16">
        <v>45000</v>
      </c>
      <c r="K29" s="16">
        <f>运营费用表[[#This Row],[实际]]+(10^-6)*ROW(运营费用表[[#This Row],[实际]])</f>
        <v>45000.000029</v>
      </c>
      <c r="L29" s="17">
        <f>运营费用表[[#This Row],[估计]]-运营费用表[[#This Row],[实际]]</f>
        <v>-4000</v>
      </c>
    </row>
    <row r="30" ht="16.5" customHeight="1" spans="2:12">
      <c r="B30" s="26" t="s">
        <v>34</v>
      </c>
      <c r="C30" s="26"/>
      <c r="D30" s="26"/>
      <c r="E30" s="26"/>
      <c r="H30" s="15" t="s">
        <v>35</v>
      </c>
      <c r="I30" s="16">
        <v>3500</v>
      </c>
      <c r="J30" s="16">
        <v>4000</v>
      </c>
      <c r="K30" s="16">
        <f>运营费用表[[#This Row],[实际]]+(10^-6)*ROW(运营费用表[[#This Row],[实际]])</f>
        <v>4000.00003</v>
      </c>
      <c r="L30" s="17">
        <f>运营费用表[[#This Row],[估计]]-运营费用表[[#This Row],[实际]]</f>
        <v>-500</v>
      </c>
    </row>
    <row r="31" ht="16.5" customHeight="1" spans="2:12">
      <c r="B31" s="11" t="s">
        <v>36</v>
      </c>
      <c r="C31" s="12" t="s">
        <v>37</v>
      </c>
      <c r="D31" s="12" t="s">
        <v>38</v>
      </c>
      <c r="E31" s="12" t="s">
        <v>39</v>
      </c>
      <c r="H31" s="15" t="s">
        <v>40</v>
      </c>
      <c r="I31" s="16">
        <v>9000</v>
      </c>
      <c r="J31" s="16">
        <v>8400</v>
      </c>
      <c r="K31" s="16">
        <f>运营费用表[[#This Row],[实际]]+(10^-6)*ROW(运营费用表[[#This Row],[实际]])</f>
        <v>8400.000031</v>
      </c>
      <c r="L31" s="16">
        <f>运营费用表[[#This Row],[估计]]-运营费用表[[#This Row],[实际]]</f>
        <v>600</v>
      </c>
    </row>
    <row r="32" ht="16.5" customHeight="1" spans="2:12">
      <c r="B32" s="15" t="str">
        <f>INDEX(运营费用表[],MATCH(前_5_个费用[[#This Row],[金额]],运营费用表[工资4],0),1)</f>
        <v>维护和修理</v>
      </c>
      <c r="C32" s="27">
        <f>LARGE(运营费用表[工资4],1)</f>
        <v>46000.000026</v>
      </c>
      <c r="D32" s="28">
        <f>前_5_个费用[[#This Row],[金额]]/$D$6</f>
        <v>0.0926858755309289</v>
      </c>
      <c r="E32" s="16">
        <f>前_5_个费用[[#This Row],[金额]]*0.15</f>
        <v>6900.0000039</v>
      </c>
      <c r="H32" s="15" t="s">
        <v>41</v>
      </c>
      <c r="I32" s="16">
        <v>50000</v>
      </c>
      <c r="J32" s="16">
        <v>45000</v>
      </c>
      <c r="K32" s="16">
        <f>运营费用表[[#This Row],[实际]]+(10^-6)*ROW(运营费用表[[#This Row],[实际]])</f>
        <v>45000.000032</v>
      </c>
      <c r="L32" s="16">
        <f>运营费用表[[#This Row],[估计]]-运营费用表[[#This Row],[实际]]</f>
        <v>5000</v>
      </c>
    </row>
    <row r="33" ht="16.5" customHeight="1" spans="2:12">
      <c r="B33" s="15" t="str">
        <f>INDEX(运营费用表[],MATCH(前_5_个费用[[#This Row],[金额]],运营费用表[工资4],0),1)</f>
        <v>用品</v>
      </c>
      <c r="C33" s="29">
        <f>LARGE(运营费用表[工资4],2)</f>
        <v>45000.000032</v>
      </c>
      <c r="D33" s="28">
        <f>前_5_个费用[[#This Row],[金额]]/$D$6</f>
        <v>0.0906709652065283</v>
      </c>
      <c r="E33" s="16">
        <f>前_5_个费用[[#This Row],[金额]]*0.15</f>
        <v>6750.0000048</v>
      </c>
      <c r="H33" s="15" t="s">
        <v>42</v>
      </c>
      <c r="I33" s="16">
        <v>30000</v>
      </c>
      <c r="J33" s="16">
        <v>32000</v>
      </c>
      <c r="K33" s="16">
        <f>运营费用表[[#This Row],[实际]]+(10^-6)*ROW(运营费用表[[#This Row],[实际]])</f>
        <v>32000.000033</v>
      </c>
      <c r="L33" s="17">
        <f>运营费用表[[#This Row],[估计]]-运营费用表[[#This Row],[实际]]</f>
        <v>-2000</v>
      </c>
    </row>
    <row r="34" ht="16.5" customHeight="1" spans="2:12">
      <c r="B34" s="15" t="str">
        <f>INDEX(运营费用表[],MATCH(前_5_个费用[[#This Row],[金额]],运营费用表[工资4],0),1)</f>
        <v>租金或抵押贷款</v>
      </c>
      <c r="C34" s="29">
        <f>LARGE(运营费用表[工资4],3)</f>
        <v>45000.000029</v>
      </c>
      <c r="D34" s="28">
        <f>前_5_个费用[[#This Row],[金额]]/$D$6</f>
        <v>0.0906709652004836</v>
      </c>
      <c r="E34" s="16">
        <f>前_5_个费用[[#This Row],[金额]]*0.15</f>
        <v>6750.00000435</v>
      </c>
      <c r="H34" s="15" t="s">
        <v>43</v>
      </c>
      <c r="I34" s="16">
        <v>2500</v>
      </c>
      <c r="J34" s="16">
        <v>2800</v>
      </c>
      <c r="K34" s="16">
        <f>运营费用表[[#This Row],[实际]]+(10^-6)*ROW(运营费用表[[#This Row],[实际]])</f>
        <v>2800.000034</v>
      </c>
      <c r="L34" s="17">
        <f>运营费用表[[#This Row],[估计]]-运营费用表[[#This Row],[实际]]</f>
        <v>-300</v>
      </c>
    </row>
    <row r="35" ht="16.5" customHeight="1" spans="2:12">
      <c r="B35" s="15" t="str">
        <f>INDEX(运营费用表[],MATCH(前_5_个费用[[#This Row],[金额]],运营费用表[工资4],0),1)</f>
        <v>税款</v>
      </c>
      <c r="C35" s="29">
        <f>LARGE(运营费用表[工资4],4)</f>
        <v>32000.000033</v>
      </c>
      <c r="D35" s="28">
        <f>前_5_个费用[[#This Row],[金额]]/$D$6</f>
        <v>0.0644771308341729</v>
      </c>
      <c r="E35" s="16">
        <f>前_5_个费用[[#This Row],[金额]]*0.15</f>
        <v>4800.00000495</v>
      </c>
      <c r="H35" s="15" t="s">
        <v>44</v>
      </c>
      <c r="I35" s="16">
        <v>14000</v>
      </c>
      <c r="J35" s="16">
        <v>13850</v>
      </c>
      <c r="K35" s="16">
        <f>运营费用表[[#This Row],[实际]]+(10^-6)*ROW(运营费用表[[#This Row],[实际]])</f>
        <v>13850.000035</v>
      </c>
      <c r="L35" s="16">
        <f>运营费用表[[#This Row],[估计]]-运营费用表[[#This Row],[实际]]</f>
        <v>150</v>
      </c>
    </row>
    <row r="36" ht="16.5" customHeight="1" spans="2:12">
      <c r="B36" s="15" t="str">
        <f>INDEX(运营费用表[],MATCH(前_5_个费用[[#This Row],[金额]],运营费用表[工资4],0),1)</f>
        <v>广告</v>
      </c>
      <c r="C36" s="29">
        <f>LARGE(运营费用表[工资4],5)</f>
        <v>25000.000017</v>
      </c>
      <c r="D36" s="28">
        <f>前_5_个费用[[#This Row],[金额]]/$D$6</f>
        <v>0.0503727584465041</v>
      </c>
      <c r="E36" s="16">
        <f>前_5_个费用[[#This Row],[金额]]*0.15</f>
        <v>3750.00000255</v>
      </c>
      <c r="H36" s="15" t="s">
        <v>45</v>
      </c>
      <c r="I36" s="16">
        <v>10000</v>
      </c>
      <c r="J36" s="16">
        <v>7500</v>
      </c>
      <c r="K36" s="16">
        <f>运营费用表[[#This Row],[实际]]+(10^-6)*ROW(运营费用表[[#This Row],[实际]])</f>
        <v>7500.000036</v>
      </c>
      <c r="L36" s="16">
        <f>运营费用表[[#This Row],[估计]]-运营费用表[[#This Row],[实际]]</f>
        <v>2500</v>
      </c>
    </row>
    <row r="37" ht="16.5" customHeight="1" spans="2:12">
      <c r="B37" s="15" t="s">
        <v>13</v>
      </c>
      <c r="C37" s="30">
        <f>SUBTOTAL(109,前_5_个费用[金额])</f>
        <v>193000.000137</v>
      </c>
      <c r="D37" s="31">
        <f>SUBTOTAL(109,前_5_个费用[费用百分比])</f>
        <v>0.388877695218618</v>
      </c>
      <c r="E37" s="19">
        <f>SUBTOTAL(109,前_5_个费用[减少 15%])</f>
        <v>28950.00002055</v>
      </c>
      <c r="H37" s="15" t="s">
        <v>46</v>
      </c>
      <c r="I37" s="19">
        <f>SUBTOTAL(109,运营费用表[估计])</f>
        <v>360000</v>
      </c>
      <c r="J37" s="19">
        <f>SUBTOTAL(109,运营费用表[实际])</f>
        <v>355300</v>
      </c>
      <c r="K37" s="19"/>
      <c r="L37" s="19">
        <f>SUBTOTAL(109,运营费用表[差额])</f>
        <v>4700</v>
      </c>
    </row>
    <row r="38" customHeight="1" spans="2:8">
      <c r="B38" s="3" t="s">
        <v>47</v>
      </c>
      <c r="H38" s="4" t="s">
        <v>47</v>
      </c>
    </row>
  </sheetData>
  <mergeCells count="4">
    <mergeCell ref="L2:M2"/>
    <mergeCell ref="H9:L9"/>
    <mergeCell ref="H15:L15"/>
    <mergeCell ref="B29:D29"/>
  </mergeCells>
  <printOptions horizontalCentered="1"/>
  <pageMargins left="0.2" right="0.2" top="0.25" bottom="0.25" header="0" footer="0"/>
  <pageSetup paperSize="1" scale="57" fitToHeight="0" orientation="portrait"/>
  <headerFooter/>
  <drawing r:id="rId1"/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" id="{8dd477c4-323e-4eda-a425-b839a75835f3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L5:L7 L17:L36 L11:L13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T e m p l a t e F i l e "   m a : c o n t e n t T y p e I D = " 0 x 0 1 0 1 0 0 8 D 8 B 3 4 5 7 1 3 5 D 6 7 4 7 9 9 9 1 4 2 4 C 6 2 4 C B B 4 7 0 4 0 0 2 4 3 9 B 9 1 6 2 B 2 E 8 8 4 9 8 A 3 2 4 B E F F 3 8 1 5 2 2 1 "   m a : c o n t e n t T y p e V e r s i o n = " 5 5 "   m a : c o n t e n t T y p e D e s c r i p t i o n = " C r e a t e   a   n e w   d o c u m e n t . "   m a : c o n t e n t T y p e S c o p e = " "   m a : v e r s i o n I D = " a 7 e 4 f 4 3 e e 5 3 f c 8 6 a e 1 d d 6 2 7 2 2 6 2 e b 9 f b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1 2 c d 5 2 f 9 b 3 4 c d 9 5 3 8 0 2 4 9 3 d 9 1 9 c 3 8 3 c 5 "   n s 2 : _ = "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9 0 5 c 3 8 8 8 - 6 2 8 5 - 4 5 d 0 - b d 7 6 - 6 0 a 9 a c 2 d 7 3 8 c "   x m l n s : n s 3 = " a 0 b 6 4 b 5 3 - f b a 7 - 4 3 c a - b 9 5 2 - 9 0 e 5 e 7 4 7 7 3 d d " >  
 < x s d : i m p o r t   n a m e s p a c e = " 9 0 5 c 3 8 8 8 - 6 2 8 5 - 4 5 d 0 - b d 7 6 - 6 0 a 9 a c 2 d 7 3 8 c " / >  
 < x s d : i m p o r t   n a m e s p a c e = " a 0 b 6 4 b 5 3 - f b a 7 - 4 3 c a - b 9 5 2 - 9 0 e 5 e 7 4 7 7 3 d d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A c q u i r e d F r o m "   m i n O c c u r s = " 0 " / >  
 < x s d : e l e m e n t   r e f = " n s 2 : U A C u r r e n t W o r d s "   m i n O c c u r s = " 0 " / >  
 < x s d : e l e m e n t   r e f = " n s 2 : T P A p p l i c a t i o n "   m i n O c c u r s = " 0 " / >  
 < x s d : e l e m e n t   r e f = " n s 2 : A p p r o v a l L o g "   m i n O c c u r s = " 0 " / >  
 < x s d : e l e m e n t   r e f = " n s 2 : A p p r o v a l S t a t u s "   m i n O c c u r s = " 0 " / >  
 < x s d : e l e m e n t   r e f = " n s 2 : A s s e t S t a r t "   m i n O c c u r s = " 0 " / >  
 < x s d : e l e m e n t   r e f = " n s 2 : A s s e t E x p i r e "   m i n O c c u r s = " 0 " / >  
 < x s d : e l e m e n t   r e f = " n s 2 : A s s e t I d "   m i n O c c u r s = " 0 " / >  
 < x s d : e l e m e n t   r e f = " n s 2 : I s S e a r c h a b l e "   m i n O c c u r s = " 0 " / >  
 < x s d : e l e m e n t   r e f = " n s 2 : A s s e t T y p e "   m i n O c c u r s = " 0 " / >  
 < x s d : e l e m e n t   r e f = " n s 2 : A P A u t h o r "   m i n O c c u r s = " 0 " / >  
 < x s d : e l e m e n t   r e f = " n s 2 : A v e r a g e R a t i n g "   m i n O c c u r s = " 0 " / >  
 < x s d : e l e m e n t   r e f = " n s 2 : B l o c k P u b l i s h "   m i n O c c u r s = " 0 " / >  
 < x s d : e l e m e n t   r e f = " n s 2 : B u g N u m b e r "   m i n O c c u r s = " 0 " / >  
 < x s d : e l e m e n t   r e f = " n s 2 : C a m p a i g n T a g s T a x H T F i e l d 0 "   m i n O c c u r s = " 0 " / >  
 < x s d : e l e m e n t   r e f = " n s 2 : T P C l i e n t V i e w e r "   m i n O c c u r s = " 0 " / >  
 < x s d : e l e m e n t   r e f = " n s 2 : C l i p A r t F i l e n a m e "   m i n O c c u r s = " 0 " / >  
 < x s d : e l e m e n t   r e f = " n s 2 : T P C o m m a n d L i n e "   m i n O c c u r s = " 0 " / >  
 < x s d : e l e m e n t   r e f = " n s 2 : T P C o m p o n e n t "   m i n O c c u r s = " 0 " / >  
 < x s d : e l e m e n t   r e f = " n s 2 : C o n t e n t I t e m "   m i n O c c u r s = " 0 " / >  
 < x s d : e l e m e n t   r e f = " n s 2 : C r a w l F o r D e p e n d e n c i e s "   m i n O c c u r s = " 0 " / >  
 < x s d : e l e m e n t   r e f = " n s 2 : C S X H a s h "   m i n O c c u r s = " 0 " / >  
 < x s d : e l e m e n t   r e f = " n s 2 : C S X S u b m i s s i o n M a r k e t "   m i n O c c u r s = " 0 " / >  
 < x s d : e l e m e n t   r e f = " n s 2 : C S X U p d a t e "   m i n O c c u r s = " 0 " / >  
 < x s d : e l e m e n t   r e f = " n s 2 : I n t l L a n g R e v i e w D a t e "   m i n O c c u r s = " 0 " / >  
 < x s d : e l e m e n t   r e f = " n s 2 : I s D e l e t e d "   m i n O c c u r s = " 0 " / >  
 < x s d : e l e m e n t   r e f = " n s 2 : A P D e s c r i p t i o n "   m i n O c c u r s = " 0 " / >  
 < x s d : e l e m e n t   r e f = " n s 2 : D i r e c t S o u r c e M a r k e t "   m i n O c c u r s = " 0 " / >  
 < x s d : e l e m e n t   r e f = " n s 2 : D o w n l o a d s "   m i n O c c u r s = " 0 " / >  
 < x s d : e l e m e n t   r e f = " n s 2 : D S A T A c t i o n T a k e n "   m i n O c c u r s = " 0 " / >  
 < x s d : e l e m e n t   r e f = " n s 2 : A P E d i t o r "   m i n O c c u r s = " 0 " / >  
 < x s d : e l e m e n t   r e f = " n s 2 : E d i t o r i a l S t a t u s "   m i n O c c u r s = " 0 " / >  
 < x s d : e l e m e n t   r e f = " n s 2 : E d i t o r i a l T a g s "   m i n O c c u r s = " 0 " / >  
 < x s d : e l e m e n t   r e f = " n s 2 : T P E x e c u t a b l e "   m i n O c c u r s = " 0 " / >  
 < x s d : e l e m e n t   r e f = " n s 2 : F e a t u r e T a g s T a x H T F i e l d 0 "   m i n O c c u r s = " 0 " / >  
 < x s d : e l e m e n t   r e f = " n s 2 : T P F r i e n d l y N a m e "   m i n O c c u r s = " 0 " / >  
 < x s d : e l e m e n t   r e f = " n s 2 : F r i e n d l y T i t l e "   m i n O c c u r s = " 0 " / >  
 < x s d : e l e m e n t   r e f = " n s 2 : P r i m a r y I m a g e G e n "   m i n O c c u r s = " 0 " / >  
 < x s d : e l e m e n t   r e f = " n s 2 : H a n d o f f T o M S D N "   m i n O c c u r s = " 0 " / >  
 < x s d : e l e m e n t   r e f = " n s 2 : I n P r o j e c t L i s t L o o k u p "   m i n O c c u r s = " 0 " / >  
 < x s d : e l e m e n t   r e f = " n s 2 : T P I n s t a l l L o c a t i o n "   m i n O c c u r s = " 0 " / >  
 < x s d : e l e m e n t   r e f = " n s 2 : I n t e r n a l T a g s T a x H T F i e l d 0 "   m i n O c c u r s = " 0 " / >  
 < x s d : e l e m e n t   r e f = " n s 2 : I n t l L a n g R e v i e w "   m i n O c c u r s = " 0 " / >  
 < x s d : e l e m e n t   r e f = " n s 2 : I n t l L a n g R e v i e w e r "   m i n O c c u r s = " 0 " / >  
 < x s d : e l e m e n t   r e f = " n s 2 : M a r k e t S p e c i f i c "   m i n O c c u r s = " 0 " / >  
 < x s d : e l e m e n t   r e f = " n s 2 : L a s t C o m p l e t e V e r s i o n L o o k u p "   m i n O c c u r s = " 0 " / >  
 < x s d : e l e m e n t   r e f = " n s 2 : L a s t H a n d O f f "   m i n O c c u r s = " 0 " / >  
 < x s d : e l e m e n t   r e f = " n s 2 : L a s t M o d i f i e d D a t e T i m e "   m i n O c c u r s = " 0 " / >  
 < x s d : e l e m e n t   r e f = " n s 2 : L a s t P r e v i e w E r r o r L o o k u p "   m i n O c c u r s = " 0 " / >  
 < x s d : e l e m e n t   r e f = " n s 2 : L a s t P r e v i e w R e s u l t L o o k u p "   m i n O c c u r s = " 0 " / >  
 < x s d : e l e m e n t   r e f = " n s 2 : L a s t P r e v i e w A t t e m p t D a t e L o o k u p "   m i n O c c u r s = " 0 " / >  
 < x s d : e l e m e n t   r e f = " n s 2 : L a s t P r e v i e w e d B y L o o k u p "   m i n O c c u r s = " 0 " / >  
 < x s d : e l e m e n t   r e f = " n s 2 : L a s t P r e v i e w T i m e L o o k u p "   m i n O c c u r s = " 0 " / >  
 < x s d : e l e m e n t   r e f = " n s 2 : L a s t P r e v i e w V e r s i o n L o o k u p "   m i n O c c u r s = " 0 " / >  
 < x s d : e l e m e n t   r e f = " n s 2 : L a s t P u b l i s h E r r o r L o o k u p "   m i n O c c u r s = " 0 " / >  
 < x s d : e l e m e n t   r e f = " n s 2 : L a s t P u b l i s h R e s u l t L o o k u p "   m i n O c c u r s = " 0 " / >  
 < x s d : e l e m e n t   r e f = " n s 2 : L a s t P u b l i s h A t t e m p t D a t e L o o k u p "   m i n O c c u r s = " 0 " / >  
 < x s d : e l e m e n t   r e f = " n s 2 : L a s t P u b l i s h e d B y L o o k u p "   m i n O c c u r s = " 0 " / >  
 < x s d : e l e m e n t   r e f = " n s 2 : L a s t P u b l i s h T i m e L o o k u p "   m i n O c c u r s = " 0 " / >  
 < x s d : e l e m e n t   r e f = " n s 2 : L a s t P u b l i s h V e r s i o n L o o k u p "   m i n O c c u r s = " 0 " / >  
 < x s d : e l e m e n t   r e f = " n s 2 : T P L a u n c h H e l p L i n k T y p e "   m i n O c c u r s = " 0 " / >  
 < x s d : e l e m e n t   r e f = " n s 2 : L e g a c y D a t a "   m i n O c c u r s = " 0 " / >  
 < x s d : e l e m e n t   r e f = " n s 2 : T P L a u n c h H e l p L i n k "   m i n O c c u r s = " 0 " / >  
 < x s d : e l e m e n t   r e f = " n s 2 : L o c C o m m e n t s "   m i n O c c u r s = " 0 " / >  
 < x s d : e l e m e n t   r e f = " n s 2 : L o c L a s t L o c A t t e m p t V e r s i o n L o o k u p "   m i n O c c u r s = " 0 " / >  
 < x s d : e l e m e n t   r e f = " n s 2 : L o c L a s t L o c A t t e m p t V e r s i o n T y p e L o o k u p "   m i n O c c u r s = " 0 " / >  
 < x s d : e l e m e n t   r e f = " n s 2 : L o c M a n u a l T e s t R e q u i r e d "   m i n O c c u r s = " 0 " / >  
 < x s d : e l e m e n t   r e f = " n s 2 : L o c M a r k e t G r o u p T i e r s 2 "   m i n O c c u r s = " 0 " / >  
 < x s d : e l e m e n t   r e f = " n s 2 : L o c N e w P u b l i s h e d V e r s i o n L o o k u p "   m i n O c c u r s = " 0 " / >  
 < x s d : e l e m e n t   r e f = " n s 2 : L o c O v e r a l l H a n d b a c k S t a t u s L o o k u p "   m i n O c c u r s = " 0 " / >  
 < x s d : e l e m e n t   r e f = " n s 2 : L o c O v e r a l l L o c S t a t u s L o o k u p "   m i n O c c u r s = " 0 " / >  
 < x s d : e l e m e n t   r e f = " n s 2 : L o c O v e r a l l P r e v i e w S t a t u s L o o k u p "   m i n O c c u r s = " 0 " / >  
 < x s d : e l e m e n t   r e f = " n s 2 : L o c O v e r a l l P u b l i s h S t a t u s L o o k u p "   m i n O c c u r s = " 0 " / >  
 < x s d : e l e m e n t   r e f = " n s 2 : I n t l L o c P r i o r i t y "   m i n O c c u r s = " 0 " / >  
 < x s d : e l e m e n t   r e f = " n s 2 : L o c P r o c e s s e d F o r H a n d o f f s L o o k u p "   m i n O c c u r s = " 0 " / >  
 < x s d : e l e m e n t   r e f = " n s 2 : L o c P r o c e s s e d F o r M a r k e t s L o o k u p "   m i n O c c u r s = " 0 " / >  
 < x s d : e l e m e n t   r e f = " n s 2 : L o c P u b l i s h e d D e p e n d e n t A s s e t s L o o k u p "   m i n O c c u r s = " 0 " / >  
 < x s d : e l e m e n t   r e f = " n s 2 : L o c P u b l i s h e d L i n k e d A s s e t s L o o k u p "   m i n O c c u r s = " 0 " / >  
 < x s d : e l e m e n t   r e f = " n s 2 : L o c R e c o m m e n d e d H a n d o f f "   m i n O c c u r s = " 0 " / >  
 < x s d : e l e m e n t   r e f = " n s 2 : L o c a l i z a t i o n T a g s T a x H T F i e l d 0 "   m i n O c c u r s = " 0 " / >  
 < x s d : e l e m e n t   r e f = " n s 2 : M a c h i n e T r a n s l a t e d "   m i n O c c u r s = " 0 " / >  
 < x s d : e l e m e n t   r e f = " n s 2 : M a n a g e r "   m i n O c c u r s = " 0 " / >  
 < x s d : e l e m e n t   r e f = " n s 2 : M a r k e t s "   m i n O c c u r s = " 0 " / >  
 < x s d : e l e m e n t   r e f = " n s 2 : M i l e s t o n e "   m i n O c c u r s = " 0 " / >  
 < x s d : e l e m e n t   r e f = " n s 2 : T P N a m e s p a c e "   m i n O c c u r s = " 0 " / >  
 < x s d : e l e m e n t   r e f = " n s 2 : N u m e r i c I d "   m i n O c c u r s = " 0 " / >  
 < x s d : e l e m e n t   r e f = " n s 2 : N u m O f R a t i n g s L o o k u p "   m i n O c c u r s = " 0 " / >  
 < x s d : e l e m e n t   r e f = " n s 2 : O O C a c h e I d "   m i n O c c u r s = " 0 " / >  
 < x s d : e l e m e n t   r e f = " n s 2 : O p e n T e m p l a t e "   m i n O c c u r s = " 0 " / >  
 < x s d : e l e m e n t   r e f = " n s 2 : O r i g i n A s s e t "   m i n O c c u r s = " 0 " / >  
 < x s d : e l e m e n t   r e f = " n s 2 : O r i g i n a l R e l e a s e "   m i n O c c u r s = " 0 " / >  
 < x s d : e l e m e n t   r e f = " n s 2 : O r i g i n a l S o u r c e M a r k e t "   m i n O c c u r s = " 0 " / >  
 < x s d : e l e m e n t   r e f = " n s 2 : O u t p u t C a c h i n g O n "   m i n O c c u r s = " 0 " / >  
 < x s d : e l e m e n t   r e f = " n s 2 : P a r e n t A s s e t I d "   m i n O c c u r s = " 0 " / >  
 < x s d : e l e m e n t   r e f = " n s 2 : P l a n n e d P u b D a t e "   m i n O c c u r s = " 0 " / >  
 < x s d : e l e m e n t   r e f = " n s 2 : P o l i c h e c k W o r d s "   m i n O c c u r s = " 0 " / >  
 < x s d : e l e m e n t   r e f = " n s 2 : B u s i n e s s G r o u p "   m i n O c c u r s = " 0 " / >  
 < x s d : e l e m e n t   r e f = " n s 2 : U A P r o j e c t e d T o t a l W o r d s "   m i n O c c u r s = " 0 " / >  
 < x s d : e l e m e n t   r e f = " n s 2 : P r o v i d e r "   m i n O c c u r s = " 0 " / >  
 < x s d : e l e m e n t   r e f = " n s 2 : P r o v i d e r s "   m i n O c c u r s = " 0 " / >  
 < x s d : e l e m e n t   r e f = " n s 2 : P u b l i s h S t a t u s L o o k u p "   m i n O c c u r s = " 0 " / >  
 < x s d : e l e m e n t   r e f = " n s 2 : P u b l i s h T a r g e t s "   m i n O c c u r s = " 0 " / >  
 < x s d : e l e m e n t   r e f = " n s 2 : R e c o m m e n d a t i o n s M o d i f i e r "   m i n O c c u r s = " 0 " / >  
 < x s d : e l e m e n t   r e f = " n s 2 : A r t S a m p l e D o c s "   m i n O c c u r s = " 0 " / >  
 < x s d : e l e m e n t   r e f = " n s 2 : S c e n a r i o T a g s T a x H T F i e l d 0 "   m i n O c c u r s = " 0 " / >  
 < x s d : e l e m e n t   r e f = " n s 2 : S h o w I n "   m i n O c c u r s = " 0 " / >  
 < x s d : e l e m e n t   r e f = " n s 2 : S o u r c e T i t l e "   m i n O c c u r s = " 0 " / >  
 < x s d : e l e m e n t   r e f = " n s 2 : C S X S u b m i s s i o n D a t e "   m i n O c c u r s = " 0 " / >  
 < x s d : e l e m e n t   r e f = " n s 2 : S u b m i t t e r I d "   m i n O c c u r s = " 0 " / >  
 < x s d : e l e m e n t   r e f = " n s 2 : T a x C a t c h A l l "   m i n O c c u r s = " 0 " / >  
 < x s d : e l e m e n t   r e f = " n s 2 : T a x C a t c h A l l L a b e l "   m i n O c c u r s = " 0 " / >  
 < x s d : e l e m e n t   r e f = " n s 2 : T e m p l a t e S t a t u s "   m i n O c c u r s = " 0 " / >  
 < x s d : e l e m e n t   r e f = " n s 2 : T e m p l a t e T e m p l a t e T y p e "   m i n O c c u r s = " 0 " / >  
 < x s d : e l e m e n t   r e f = " n s 2 : T h u m b n a i l A s s e t I d "   m i n O c c u r s = " 0 " / >  
 < x s d : e l e m e n t   r e f = " n s 2 : T i m e s C l o n e d "   m i n O c c u r s = " 0 " / >  
 < x s d : e l e m e n t   r e f = " n s 2 : T r u s t L e v e l "   m i n O c c u r s = " 0 " / >  
 < x s d : e l e m e n t   r e f = " n s 2 : U A L o c C o m m e n t s "   m i n O c c u r s = " 0 " / >  
 < x s d : e l e m e n t   r e f = " n s 2 : U A L o c R e c o m m e n d a t i o n "   m i n O c c u r s = " 0 " / >  
 < x s d : e l e m e n t   r e f = " n s 2 : U A N o t e s "   m i n O c c u r s = " 0 " / >  
 < x s d : e l e m e n t   r e f = " n s 2 : T P A p p V e r s i o n "   m i n O c c u r s = " 0 " / >  
 < x s d : e l e m e n t   r e f = " n s 2 : V o t e C o u n t "   m i n O c c u r s = " 0 " / >  
 < x s d : e l e m e n t   r e f = " n s 3 : D e s c r i p t i o n 0 "   m i n O c c u r s = " 0 " / >  
 < x s d : e l e m e n t   r e f = " n s 3 : C o m p o n e n t 0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9 0 5 c 3 8 8 8 - 6 2 8 5 - 4 5 d 0 - b d 7 6 - 6 0 a 9 a c 2 d 7 3 8 c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A c q u i r e d F r o m "   m a : i n d e x = " 1 "   n i l l a b l e = " t r u e "   m a : d i s p l a y N a m e = " A c q u i r e d   F r o m "   m a : d e f a u l t = " I n t e r n a l   M S "   m a : i n t e r n a l N a m e = " A c q u i r e d F r o m "   m a : r e a d O n l y = " f a l s e " >  
 < x s d : s i m p l e T y p e >  
 < x s d : r e s t r i c t i o n   b a s e = " d m s : C h o i c e " >  
 < x s d : e n u m e r a t i o n   v a l u e = " I n t e r n a l   M S " / >  
 < x s d : e n u m e r a t i o n   v a l u e = " C o m m u n i t y " / >  
 < x s d : e n u m e r a t i o n   v a l u e = " M V P " / >  
 < x s d : e n u m e r a t i o n   v a l u e = " P u b l i s h e r " / >  
 < x s d : e n u m e r a t i o n   v a l u e = " P a r t n e r " / >  
 < x s d : e n u m e r a t i o n   v a l u e = " N o n e " / >  
 < / x s d : r e s t r i c t i o n >  
 < / x s d : s i m p l e T y p e >  
 < / x s d : e l e m e n t >  
 < x s d : e l e m e n t   n a m e = " U A C u r r e n t W o r d s "   m a : i n d e x = " 2 "   n i l l a b l e = " t r u e "   m a : d i s p l a y N a m e = " A c t u a l   W o r d   C o u n t "   m a : d e f a u l t = " "   m a : i n t e r n a l N a m e = " U A C u r r e n t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T P A p p l i c a t i o n "   m a : i n d e x = " 3 "   n i l l a b l e = " t r u e "   m a : d i s p l a y N a m e = " A p p l i c a t i o n   t o   O p e n   T e m p l a t e   W i t h "   m a : d e f a u l t = " "   m a : i n t e r n a l N a m e = " T P A p p l i c a t i o n " >  
 < x s d : s i m p l e T y p e >  
 < x s d : r e s t r i c t i o n   b a s e = " d m s : T e x t " / >  
 < / x s d : s i m p l e T y p e >  
 < / x s d : e l e m e n t >  
 < x s d : e l e m e n t   n a m e = " A p p r o v a l L o g "   m a : i n d e x = " 4 "   n i l l a b l e = " t r u e "   m a : d i s p l a y N a m e = " A p p r o v a l   L o g "   m a : d e f a u l t = " "   m a : h i d d e n = " t r u e "   m a : i n t e r n a l N a m e = " A p p r o v a l L o g "   m a : r e a d O n l y = " f a l s e " >  
 < x s d : s i m p l e T y p e >  
 < x s d : r e s t r i c t i o n   b a s e = " d m s : N o t e " / >  
 < / x s d : s i m p l e T y p e >  
 < / x s d : e l e m e n t >  
 < x s d : e l e m e n t   n a m e = " A p p r o v a l S t a t u s "   m a : i n d e x = " 5 "   n i l l a b l e = " t r u e "   m a : d i s p l a y N a m e = " A p p r o v a l   S t a t u s "   m a : d e f a u l t = " I n P r o g r e s s "   m a : i n t e r n a l N a m e = " A p p r o v a l S t a t u s "   m a : r e a d O n l y = " f a l s e " >  
 < x s d : s i m p l e T y p e >  
 < x s d : r e s t r i c t i o n   b a s e = " d m s : C h o i c e " >  
 < x s d : e n u m e r a t i o n   v a l u e = " I n P r o g r e s s " / >  
 < x s d : e n u m e r a t i o n   v a l u e = " R e j e c t e d " / >  
 < x s d : e n u m e r a t i o n   v a l u e = " Q u e s t i o n a b l e " / >  
 < x s d : e n u m e r a t i o n   v a l u e = " A p p r o v e d A u t o m a t i c " / >  
 < x s d : e n u m e r a t i o n   v a l u e = " A p p r o v e d M a n u a l " / >  
 < x s d : e n u m e r a t i o n   v a l u e = " O n   H o l d " / >  
 < x s d : e n u m e r a t i o n   v a l u e = " N e e d s   R e v i e w " / >  
 < x s d : e n u m e r a t i o n   v a l u e = " A   V i o l a t i o n " / >  
 < x s d : e n u m e r a t i o n   v a l u e = " U n p u b l i s h e d   V i o l a t i o n " / >  
 < / x s d : r e s t r i c t i o n >  
 < / x s d : s i m p l e T y p e >  
 < / x s d : e l e m e n t >  
 < x s d : e l e m e n t   n a m e = " A s s e t S t a r t "   m a : i n d e x = " 6 "   n i l l a b l e = " t r u e "   m a : d i s p l a y N a m e = " A s s e t   B e g i n   D a t e "   m a : d e f a u l t = " [ T o d a y ] "   m a : i n t e r n a l N a m e = " A s s e t S t a r t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E x p i r e "   m a : i n d e x = " 7 "   n i l l a b l e = " t r u e "   m a : d i s p l a y N a m e = " A s s e t   E n d   D a t e "   m a : d e f a u l t = " 2 0 2 9 - 0 1 - 0 1 T 0 0 : 0 0 : 0 0 Z "   m a : i n t e r n a l N a m e = " A s s e t E x p i r e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I d "   m a : i n d e x = " 8 "   n i l l a b l e = " t r u e "   m a : d i s p l a y N a m e = " A s s e t   I D "   m a : d e f a u l t = " "   m a : i n d e x e d = " t r u e "   m a : i n t e r n a l N a m e = " A s s e t I d "   m a : r e a d O n l y = " f a l s e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x s d : e l e m e n t   n a m e = " I s S e a r c h a b l e "   m a : i n d e x = " 9 "   n i l l a b l e = " t r u e "   m a : d i s p l a y N a m e = " A s s e t   S e a r c h a b l e ? "   m a : d e f a u l t = " t r u e "   m a : i n t e r n a l N a m e = " I s S e a r c h a b l e "   m a : r e a d O n l y = " f a l s e " >  
 < x s d : s i m p l e T y p e >  
 < x s d : r e s t r i c t i o n   b a s e = " d m s : B o o l e a n " / >  
 < / x s d : s i m p l e T y p e >  
 < / x s d : e l e m e n t >  
 < x s d : e l e m e n t   n a m e = " A s s e t T y p e "   m a : i n d e x = " 1 0 "   n i l l a b l e = " t r u e "   m a : d i s p l a y N a m e = " A s s e t   T y p e "   m a : d e f a u l t = " "   m a : i n t e r n a l N a m e = " A s s e t T y p e "   m a : r e a d O n l y = " f a l s e " >  
 < x s d : s i m p l e T y p e >  
 < x s d : r e s t r i c t i o n   b a s e = " d m s : U n k n o w n " / >  
 < / x s d : s i m p l e T y p e >  
 < / x s d : e l e m e n t >  
 < x s d : e l e m e n t   n a m e = " A P A u t h o r "   m a : i n d e x = " 1 1 "   n i l l a b l e = " t r u e "   m a : d i s p l a y N a m e = " A u t h o r "   m a : d e f a u l t = " "   m a : l i s t = " U s e r I n f o "   m a : i n t e r n a l N a m e = " A P A u t h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A v e r a g e R a t i n g "   m a : i n d e x = " 1 2 "   n i l l a b l e = " t r u e "   m a : d i s p l a y N a m e = " A v e r a g e   R a t i n g "   m a : i n t e r n a l N a m e = " A v e r a g e R a t i n g "   m a : r e a d O n l y = " f a l s e " >  
 < x s d : s i m p l e T y p e >  
 < x s d : r e s t r i c t i o n   b a s e = " d m s : T e x t " / >  
 < / x s d : s i m p l e T y p e >  
 < / x s d : e l e m e n t >  
 < x s d : e l e m e n t   n a m e = " B l o c k P u b l i s h "   m a : i n d e x = " 1 3 "   n i l l a b l e = " t r u e "   m a : d i s p l a y N a m e = " B l o c k   f r o m   P u b l i s h i n g ? "   m a : d e f a u l t = " "   m a : i n t e r n a l N a m e = " B l o c k P u b l i s h "   m a : r e a d O n l y = " f a l s e " >  
 < x s d : s i m p l e T y p e >  
 < x s d : r e s t r i c t i o n   b a s e = " d m s : B o o l e a n " / >  
 < / x s d : s i m p l e T y p e >  
 < / x s d : e l e m e n t >  
 < x s d : e l e m e n t   n a m e = " B u g N u m b e r "   m a : i n d e x = " 1 4 "   n i l l a b l e = " t r u e "   m a : d i s p l a y N a m e = " B u g   N u m b e r "   m a : d e f a u l t = " "   m a : i n t e r n a l N a m e = " B u g N u m b e r "   m a : r e a d O n l y = " f a l s e " >  
 < x s d : s i m p l e T y p e >  
 < x s d : r e s t r i c t i o n   b a s e = " d m s : T e x t " / >  
 < / x s d : s i m p l e T y p e >  
 < / x s d : e l e m e n t >  
 < x s d : e l e m e n t   n a m e = " C a m p a i g n T a g s T a x H T F i e l d 0 "   m a : i n d e x = " 1 6 "   n i l l a b l e = " t r u e "   m a : t a x o n o m y = " t r u e "   m a : i n t e r n a l N a m e = " C a m p a i g n T a g s T a x H T F i e l d 0 "   m a : t a x o n o m y F i e l d N a m e = " C a m p a i g n T a g s "   m a : d i s p l a y N a m e = " C a m p a i g n s "   m a : r e a d O n l y = " f a l s e "   m a : d e f a u l t = " "   m a : f i e l d I d = " { 2 f d 5 2 a d 2 - 6 3 b 0 - 4 f 0 5 - b 7 a a - a 1 7 a 1 c 4 8 c a 4 5 } "   m a : t a x o n o m y M u l t i = " t r u e "   m a : s s p I d = " 8 f 7 9 7 5 3 a - 7 5 d 3 - 4 1 f 5 - 8 c a 3 - 4 0 b 8 4 3 9 4 1 b 4 f "   m a : t e r m S e t I d = " c a 0 e 5 0 d 4 - f a a 1 - 4 4 c e - 9 6 1 e - b b 1 4 4 1 c 6 0 e 6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C l i e n t V i e w e r "   m a : i n d e x = " 1 7 "   n i l l a b l e = " t r u e "   m a : d i s p l a y N a m e = " C l i e n t   V i e w e r "   m a : d e f a u l t = " "   m a : i n t e r n a l N a m e = " T P C l i e n t V i e w e r " >  
 < x s d : s i m p l e T y p e >  
 < x s d : r e s t r i c t i o n   b a s e = " d m s : T e x t " / >  
 < / x s d : s i m p l e T y p e >  
 < / x s d : e l e m e n t >  
 < x s d : e l e m e n t   n a m e = " C l i p A r t F i l e n a m e "   m a : i n d e x = " 1 8 "   n i l l a b l e = " t r u e "   m a : d i s p l a y N a m e = " C l i p   A r t   N a m e "   m a : d e f a u l t = " "   m a : i n t e r n a l N a m e = " C l i p A r t F i l e n a m e "   m a : r e a d O n l y = " f a l s e " >  
 < x s d : s i m p l e T y p e >  
 < x s d : r e s t r i c t i o n   b a s e = " d m s : T e x t " / >  
 < / x s d : s i m p l e T y p e >  
 < / x s d : e l e m e n t >  
 < x s d : e l e m e n t   n a m e = " T P C o m m a n d L i n e "   m a : i n d e x = " 1 9 "   n i l l a b l e = " t r u e "   m a : d i s p l a y N a m e = " C o m m a n d   L i n e "   m a : d e f a u l t = " "   m a : i n t e r n a l N a m e = " T P C o m m a n d L i n e " >  
 < x s d : s i m p l e T y p e >  
 < x s d : r e s t r i c t i o n   b a s e = " d m s : T e x t " / >  
 < / x s d : s i m p l e T y p e >  
 < / x s d : e l e m e n t >  
 < x s d : e l e m e n t   n a m e = " T P C o m p o n e n t "   m a : i n d e x = " 2 0 "   n i l l a b l e = " t r u e "   m a : d i s p l a y N a m e = " C o m p o n e n t "   m a : d e f a u l t = " "   m a : i n t e r n a l N a m e = " T P C o m p o n e n t " >  
 < x s d : s i m p l e T y p e >  
 < x s d : r e s t r i c t i o n   b a s e = " d m s : T e x t " / >  
 < / x s d : s i m p l e T y p e >  
 < / x s d : e l e m e n t >  
 < x s d : e l e m e n t   n a m e = " C o n t e n t I t e m "   m a : i n d e x = " 2 1 "   n i l l a b l e = " t r u e "   m a : d i s p l a y N a m e = " C o n t e n t   I t e m "   m a : d e f a u l t = " "   m a : h i d d e n = " t r u e "   m a : i n t e r n a l N a m e = " C o n t e n t I t e m "   m a : r e a d O n l y = " f a l s e " >  
 < x s d : s i m p l e T y p e >  
 < x s d : r e s t r i c t i o n   b a s e = " d m s : U n k n o w n " / >  
 < / x s d : s i m p l e T y p e >  
 < / x s d : e l e m e n t >  
 < x s d : e l e m e n t   n a m e = " C r a w l F o r D e p e n d e n c i e s "   m a : i n d e x = " 2 3 "   n i l l a b l e = " t r u e "   m a : d i s p l a y N a m e = " C r a w l   f o r   D e p e n d e n c i e s ? "   m a : d e f a u l t = " t r u e "   m a : i n t e r n a l N a m e = " C r a w l F o r D e p e n d e n c i e s "   m a : r e a d O n l y = " f a l s e " >  
 < x s d : s i m p l e T y p e >  
 < x s d : r e s t r i c t i o n   b a s e = " d m s : B o o l e a n " / >  
 < / x s d : s i m p l e T y p e >  
 < / x s d : e l e m e n t >  
 < x s d : e l e m e n t   n a m e = " C S X H a s h "   m a : i n d e x = " 2 6 "   n i l l a b l e = " t r u e "   m a : d i s p l a y N a m e = " C S X   H a s h "   m a : d e f a u l t = " "   m a : i n d e x e d = " t r u e "   m a : i n t e r n a l N a m e = " C S X H a s h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M a r k e t "   m a : i n d e x = " 2 7 "   n i l l a b l e = " t r u e "   m a : d i s p l a y N a m e = " C S X   S u b m i s s i o n   M a r k e t "   m a : d e f a u l t = " "   m a : l i s t = " { 8 5 F C 5 A 5 8 - 2 8 5 1 - 4 2 7 E - 9 5 B 4 - A F A F 1 C 7 3 B A 4 D } "   m a : i n t e r n a l N a m e = " C S X S u b m i s s i o n M a r k e t "   m a : r e a d O n l y = " f a l s e "   m a : s h o w F i e l d = " M a r k e t N a m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C S X U p d a t e "   m a : i n d e x = " 2 8 "   n i l l a b l e = " t r u e "   m a : d i s p l a y N a m e = " C S X   U p d a t e d ? "   m a : d e f a u l t = " f a l s e "   m a : i n t e r n a l N a m e = " C S X U p d a t e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D a t e "   m a : i n d e x = " 2 9 "   n i l l a b l e = " t r u e "   m a : d i s p l a y N a m e = " D a t e   t o   C o m p l e t e   I n t l   Q A "   m a : d e f a u l t = " "   m a : i n t e r n a l N a m e = " I n t l L a n g R e v i e w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I s D e l e t e d "   m a : i n d e x = " 3 0 "   n i l l a b l e = " t r u e "   m a : d i s p l a y N a m e = " D e l e t e d ? "   m a : d e f a u l t = " "   m a : i n t e r n a l N a m e = " I s D e l e t e d "   m a : r e a d O n l y = " f a l s e " >  
 < x s d : s i m p l e T y p e >  
 < x s d : r e s t r i c t i o n   b a s e = " d m s : B o o l e a n " / >  
 < / x s d : s i m p l e T y p e >  
 < / x s d : e l e m e n t >  
 < x s d : e l e m e n t   n a m e = " A P D e s c r i p t i o n "   m a : i n d e x = " 3 1 "   n i l l a b l e = " t r u e "   m a : d i s p l a y N a m e = " D e s c r i p t i o n "   m a : d e f a u l t = " "   m a : i n t e r n a l N a m e = " A P D e s c r i p t i o n "   m a : r e a d O n l y = " f a l s e " >  
 < x s d : s i m p l e T y p e >  
 < x s d : r e s t r i c t i o n   b a s e = " d m s : N o t e " / >  
 < / x s d : s i m p l e T y p e >  
 < / x s d : e l e m e n t >  
 < x s d : e l e m e n t   n a m e = " D i r e c t S o u r c e M a r k e t "   m a : i n d e x = " 3 2 "   n i l l a b l e = " t r u e "   m a : d i s p l a y N a m e = " D i r e c t   S o u r c e   M a r k e t   G r o u p "   m a : d e f a u l t = " "   m a : i n t e r n a l N a m e = " D i r e c t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D o w n l o a d s "   m a : i n d e x = " 3 3 "   n i l l a b l e = " t r u e "   m a : d i s p l a y N a m e = " D o w n l o a d s "   m a : d e f a u l t = " 0 "   m a : h i d d e n = " t r u e "   m a : i n t e r n a l N a m e = " D o w n l o a d s "   m a : r e a d O n l y = " f a l s e " >  
 < x s d : s i m p l e T y p e >  
 < x s d : r e s t r i c t i o n   b a s e = " d m s : U n k n o w n " / >  
 < / x s d : s i m p l e T y p e >  
 < / x s d : e l e m e n t >  
 < x s d : e l e m e n t   n a m e = " D S A T A c t i o n T a k e n "   m a : i n d e x = " 3 4 "   n i l l a b l e = " t r u e "   m a : d i s p l a y N a m e = " D S A T   A c t i o n   T a k e n "   m a : d e f a u l t = " "   m a : i n t e r n a l N a m e = " D S A T A c t i o n T a k e n "   m a : r e a d O n l y = " f a l s e " >  
 < x s d : s i m p l e T y p e >  
 < x s d : r e s t r i c t i o n   b a s e = " d m s : C h o i c e " >  
 < x s d : e n u m e r a t i o n   v a l u e = " B e s t   B e t s " / >  
 < x s d : e n u m e r a t i o n   v a l u e = " E x p i r e " / >  
 < x s d : e n u m e r a t i o n   v a l u e = " H i d e " / >  
 < x s d : e n u m e r a t i o n   v a l u e = " N o n e " / >  
 < / x s d : r e s t r i c t i o n >  
 < / x s d : s i m p l e T y p e >  
 < / x s d : e l e m e n t >  
 < x s d : e l e m e n t   n a m e = " A P E d i t o r "   m a : i n d e x = " 3 5 "   n i l l a b l e = " t r u e "   m a : d i s p l a y N a m e = " E d i t o r "   m a : d e f a u l t = " "   m a : l i s t = " U s e r I n f o "   m a : i n t e r n a l N a m e = " A P E d i t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E d i t o r i a l S t a t u s "   m a : i n d e x = " 3 6 "   n i l l a b l e = " t r u e "   m a : d i s p l a y N a m e = " E d i t o r i a l   S t a t u s "   m a : d e f a u l t = " "   m a : i n t e r n a l N a m e = " E d i t o r i a l S t a t u s "   m a : r e a d O n l y = " f a l s e " >  
 < x s d : s i m p l e T y p e >  
 < x s d : r e s t r i c t i o n   b a s e = " d m s : U n k n o w n " / >  
 < / x s d : s i m p l e T y p e >  
 < / x s d : e l e m e n t >  
 < x s d : e l e m e n t   n a m e = " E d i t o r i a l T a g s "   m a : i n d e x = " 3 7 "   n i l l a b l e = " t r u e "   m a : d i s p l a y N a m e = " E d i t o r i a l   T a g s "   m a : d e f a u l t = " "   m a : i n t e r n a l N a m e = " E d i t o r i a l T a g s " >  
 < x s d : s i m p l e T y p e >  
 < x s d : r e s t r i c t i o n   b a s e = " d m s : U n k n o w n " / >  
 < / x s d : s i m p l e T y p e >  
 < / x s d : e l e m e n t >  
 < x s d : e l e m e n t   n a m e = " T P E x e c u t a b l e "   m a : i n d e x = " 3 8 "   n i l l a b l e = " t r u e "   m a : d i s p l a y N a m e = " E x e c u t a b l e "   m a : d e f a u l t = " "   m a : i n t e r n a l N a m e = " T P E x e c u t a b l e " >  
 < x s d : s i m p l e T y p e >  
 < x s d : r e s t r i c t i o n   b a s e = " d m s : T e x t " / >  
 < / x s d : s i m p l e T y p e >  
 < / x s d : e l e m e n t >  
 < x s d : e l e m e n t   n a m e = " F e a t u r e T a g s T a x H T F i e l d 0 "   m a : i n d e x = " 4 0 "   n i l l a b l e = " t r u e "   m a : t a x o n o m y = " t r u e "   m a : i n t e r n a l N a m e = " F e a t u r e T a g s T a x H T F i e l d 0 "   m a : t a x o n o m y F i e l d N a m e = " F e a t u r e T a g s "   m a : d i s p l a y N a m e = " F e a t u r e s "   m a : r e a d O n l y = " f a l s e "   m a : d e f a u l t = " "   m a : f i e l d I d = " { d 4 0 2 8 2 4 c - d a 9 6 - 4 9 8 1 - b 5 9 8 - d f 7 3 4 a a c b c 3 e } "   m a : t a x o n o m y M u l t i = " t r u e "   m a : s s p I d = " 8 f 7 9 7 5 3 a - 7 5 d 3 - 4 1 f 5 - 8 c a 3 - 4 0 b 8 4 3 9 4 1 b 4 f "   m a : t e r m S e t I d = " f 1 a b 6 8 4 5 - 9 6 7 d - 4 8 5 4 - a 0 b a - 4 e c 0 7 f 0 f 8 1 1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F r i e n d l y N a m e "   m a : i n d e x = " 4 1 "   n i l l a b l e = " t r u e "   m a : d i s p l a y N a m e = " F r i e n d l y   N a m e "   m a : d e f a u l t = " "   m a : i n t e r n a l N a m e = " T P F r i e n d l y N a m e " >  
 < x s d : s i m p l e T y p e >  
 < x s d : r e s t r i c t i o n   b a s e = " d m s : T e x t " / >  
 < / x s d : s i m p l e T y p e >  
 < / x s d : e l e m e n t >  
 < x s d : e l e m e n t   n a m e = " F r i e n d l y T i t l e "   m a : i n d e x = " 4 2 "   n i l l a b l e = " t r u e "   m a : d i s p l a y N a m e = " F r i e n d l y   T i t l e "   m a : d e f a u l t = " "   m a : d e s c r i p t i o n = " S h o r t e r   t i t l e   t o   b e   u s e d   w h e n   d i s p l a y i n g   s e a r c h   r e s u l t s "   m a : i n t e r n a l N a m e = " F r i e n d l y T i t l e "   m a : r e a d O n l y = " f a l s e " >  
 < x s d : s i m p l e T y p e >  
 < x s d : r e s t r i c t i o n   b a s e = " d m s : T e x t " / >  
 < / x s d : s i m p l e T y p e >  
 < / x s d : e l e m e n t >  
 < x s d : e l e m e n t   n a m e = " P r i m a r y I m a g e G e n "   m a : i n d e x = " 4 3 "   n i l l a b l e = " t r u e "   m a : d i s p l a y N a m e = " G e n e r a t e   I m a g e s ? "   m a : d e f a u l t = " t r u e "   m a : i n t e r n a l N a m e = " P r i m a r y I m a g e G e n " >  
 < x s d : s i m p l e T y p e >  
 < x s d : r e s t r i c t i o n   b a s e = " d m s : B o o l e a n " / >  
 < / x s d : s i m p l e T y p e >  
 < / x s d : e l e m e n t >  
 < x s d : e l e m e n t   n a m e = " H a n d o f f T o M S D N "   m a : i n d e x = " 4 4 "   n i l l a b l e = " t r u e "   m a : d i s p l a y N a m e = " H a n d o f f   T o   M S D N   D a t e "   m a : d e f a u l t = " "   m a : i n t e r n a l N a m e = " H a n d o f f T o M S D N "   m a : r e a d O n l y = " f a l s e " >  
 < x s d : s i m p l e T y p e >  
 < x s d : r e s t r i c t i o n   b a s e = " d m s : D a t e T i m e " / >  
 < / x s d : s i m p l e T y p e >  
 < / x s d : e l e m e n t >  
 < x s d : e l e m e n t   n a m e = " I n P r o j e c t L i s t L o o k u p "   m a : i n d e x = " 4 5 "   n i l l a b l e = " t r u e "   m a : d i s p l a y N a m e = " I n P r o j e c t L i s t L o o k u p "   m a : l i s t = " { 7 F 9 4 8 D 4 D - A 5 7 E - 4 E 3 F - 8 7 E 9 - 0 A B E 9 F 2 D 7 4 8 E } "   m a : i n t e r n a l N a m e = " I n P r o j e c t L i s t L o o k u p "   m a : r e a d O n l y = " t r u e "   m a : s h o w F i e l d = " I n P r o j e c t L i s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I n s t a l l L o c a t i o n "   m a : i n d e x = " 4 6 "   n i l l a b l e = " t r u e "   m a : d i s p l a y N a m e = " I n s t a l l   L o c a t i o n "   m a : d e f a u l t = " "   m a : i n t e r n a l N a m e = " T P I n s t a l l L o c a t i o n " >  
 < x s d : s i m p l e T y p e >  
 < x s d : r e s t r i c t i o n   b a s e = " d m s : T e x t " / >  
 < / x s d : s i m p l e T y p e >  
 < / x s d : e l e m e n t >  
 < x s d : e l e m e n t   n a m e = " I n t e r n a l T a g s T a x H T F i e l d 0 "   m a : i n d e x = " 4 8 "   n i l l a b l e = " t r u e "   m a : t a x o n o m y = " t r u e "   m a : i n t e r n a l N a m e = " I n t e r n a l T a g s T a x H T F i e l d 0 "   m a : t a x o n o m y F i e l d N a m e = " I n t e r n a l T a g s "   m a : d i s p l a y N a m e = " I n t e r n a l   T a g s "   m a : r e a d O n l y = " f a l s e "   m a : d e f a u l t = " "   m a : f i e l d I d = " { b 8 e e e 2 a 3 - 2 d 4 f - 4 b 1 2 - b 2 2 9 - 9 e 6 6 7 c 3 7 1 7 1 8 } "   m a : t a x o n o m y M u l t i = " t r u e "   m a : s s p I d = " 8 f 7 9 7 5 3 a - 7 5 d 3 - 4 1 f 5 - 8 c a 3 - 4 0 b 8 4 3 9 4 1 b 4 f "   m a : t e r m S e t I d = " 8 2 b 6 6 3 9 e - f 7 f c - 4 c 1 8 - a d 2 d - 0 0 3 a 6 e 7 0 7 7 6 5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I n t l L a n g R e v i e w "   m a : i n d e x = " 4 9 "   n i l l a b l e = " t r u e "   m a : d i s p l a y N a m e = " I n t l   L a n g   Q A   R e v i e w   R e q u i r e d ? "   m a : d e f a u l t = " "   m a : i n t e r n a l N a m e = " I n t l L a n g R e v i e w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e r "   m a : i n d e x = " 5 0 "   n i l l a b l e = " t r u e "   m a : d i s p l a y N a m e = " I n t l   L a n g   Q A   R e v i e w e r "   m a : d e f a u l t = " "   m a : i n t e r n a l N a m e = " I n t l L a n g R e v i e w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p e c i f i c "   m a : i n d e x = " 5 1 "   n i l l a b l e = " t r u e "   m a : d i s p l a y N a m e = " I s   M a r k e t   S p e c i f i c ? "   m a : d e f a u l t = " "   m a : i n t e r n a l N a m e = " M a r k e t S p e c i f i c "   m a : r e a d O n l y = " f a l s e " >  
 < x s d : s i m p l e T y p e >  
 < x s d : r e s t r i c t i o n   b a s e = " d m s : B o o l e a n " / >  
 < / x s d : s i m p l e T y p e >  
 < / x s d : e l e m e n t >  
 < x s d : e l e m e n t   n a m e = " L a s t C o m p l e t e V e r s i o n L o o k u p "   m a : i n d e x = " 5 2 "   n i l l a b l e = " t r u e "   m a : d i s p l a y N a m e = " L a s t   C o m p l e t e   V e r s i o n   L o o k u p "   m a : d e f a u l t = " "   m a : l i s t = " { 7 F 9 4 8 D 4 D - A 5 7 E - 4 E 3 F - 8 7 E 9 - 0 A B E 9 F 2 D 7 4 8 E } "   m a : i n t e r n a l N a m e = " L a s t C o m p l e t e V e r s i o n L o o k u p "   m a : r e a d O n l y = " t r u e "   m a : s h o w F i e l d = " L a s t C o m p l e t e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H a n d O f f "   m a : i n d e x = " 5 3 "   n i l l a b l e = " t r u e "   m a : d i s p l a y N a m e = " L a s t   H a n d - o f f "   m a : d e f a u l t = " "   m a : i n t e r n a l N a m e = " L a s t H a n d O f f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M o d i f i e d D a t e T i m e "   m a : i n d e x = " 5 4 "   n i l l a b l e = " t r u e "   m a : d i s p l a y N a m e = " L a s t   M o d i f i e d   D a t e "   m a : d e f a u l t = " "   m a : i n t e r n a l N a m e = " L a s t M o d i f i e d D a t e T i m e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P r e v i e w E r r o r L o o k u p "   m a : i n d e x = " 5 5 "   n i l l a b l e = " t r u e "   m a : d i s p l a y N a m e = " L a s t   P r e v i e w   A t t e m p t   E r r o r "   m a : d e f a u l t = " "   m a : l i s t = " { 7 F 9 4 8 D 4 D - A 5 7 E - 4 E 3 F - 8 7 E 9 - 0 A B E 9 F 2 D 7 4 8 E } "   m a : i n t e r n a l N a m e = " L a s t P r e v i e w E r r o r L o o k u p "   m a : r e a d O n l y = " t r u e "   m a : s h o w F i e l d = " L a s t P r e v i e w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R e s u l t L o o k u p "   m a : i n d e x = " 5 6 "   n i l l a b l e = " t r u e "   m a : d i s p l a y N a m e = " L a s t   P r e v i e w   A t t e m p t   R e s u l t "   m a : d e f a u l t = " "   m a : l i s t = " { 7 F 9 4 8 D 4 D - A 5 7 E - 4 E 3 F - 8 7 E 9 - 0 A B E 9 F 2 D 7 4 8 E } "   m a : i n t e r n a l N a m e = " L a s t P r e v i e w R e s u l t L o o k u p "   m a : r e a d O n l y = " t r u e "   m a : s h o w F i e l d = " L a s t P r e v i e w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A t t e m p t D a t e L o o k u p "   m a : i n d e x = " 5 7 "   n i l l a b l e = " t r u e "   m a : d i s p l a y N a m e = " L a s t   P r e v i e w   A t t e m p t e d   O n "   m a : d e f a u l t = " "   m a : l i s t = " { 7 F 9 4 8 D 4 D - A 5 7 E - 4 E 3 F - 8 7 E 9 - 0 A B E 9 F 2 D 7 4 8 E } "   m a : i n t e r n a l N a m e = " L a s t P r e v i e w A t t e m p t D a t e L o o k u p "   m a : r e a d O n l y = " t r u e "   m a : s h o w F i e l d = " L a s t P r e v i e w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e d B y L o o k u p "   m a : i n d e x = " 5 8 "   n i l l a b l e = " t r u e "   m a : d i s p l a y N a m e = " L a s t   P r e v i e w e d   B y "   m a : d e f a u l t = " "   m a : l i s t = " { 7 F 9 4 8 D 4 D - A 5 7 E - 4 E 3 F - 8 7 E 9 - 0 A B E 9 F 2 D 7 4 8 E } "   m a : i n t e r n a l N a m e = " L a s t P r e v i e w e d B y L o o k u p "   m a : r e a d O n l y = " t r u e "   m a : s h o w F i e l d = " L a s t P r e v i e w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T i m e L o o k u p "   m a : i n d e x = " 5 9 "   n i l l a b l e = " t r u e "   m a : d i s p l a y N a m e = " L a s t   P r e v i e w e d   D a t e "   m a : d e f a u l t = " "   m a : l i s t = " { 7 F 9 4 8 D 4 D - A 5 7 E - 4 E 3 F - 8 7 E 9 - 0 A B E 9 F 2 D 7 4 8 E } "   m a : i n t e r n a l N a m e = " L a s t P r e v i e w T i m e L o o k u p "   m a : r e a d O n l y = " t r u e "   m a : s h o w F i e l d = " L a s t P r e v i e w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V e r s i o n L o o k u p "   m a : i n d e x = " 6 0 "   n i l l a b l e = " t r u e "   m a : d i s p l a y N a m e = " L a s t   P r e v i e w e d   V e r s i o n "   m a : d e f a u l t = " "   m a : l i s t = " { 7 F 9 4 8 D 4 D - A 5 7 E - 4 E 3 F - 8 7 E 9 - 0 A B E 9 F 2 D 7 4 8 E } "   m a : i n t e r n a l N a m e = " L a s t P r e v i e w V e r s i o n L o o k u p "   m a : r e a d O n l y = " t r u e "   m a : s h o w F i e l d = " L a s t P r e v i e w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r r o r L o o k u p "   m a : i n d e x = " 6 1 "   n i l l a b l e = " t r u e "   m a : d i s p l a y N a m e = " L a s t   P u b l i s h   A t t e m p t   E r r o r "   m a : d e f a u l t = " "   m a : l i s t = " { 7 F 9 4 8 D 4 D - A 5 7 E - 4 E 3 F - 8 7 E 9 - 0 A B E 9 F 2 D 7 4 8 E } "   m a : i n t e r n a l N a m e = " L a s t P u b l i s h E r r o r L o o k u p "   m a : r e a d O n l y = " t r u e "   m a : s h o w F i e l d = " L a s t P u b l i s h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R e s u l t L o o k u p "   m a : i n d e x = " 6 2 "   n i l l a b l e = " t r u e "   m a : d i s p l a y N a m e = " L a s t   P u b l i s h   A t t e m p t   R e s u l t "   m a : d e f a u l t = " "   m a : l i s t = " { 7 F 9 4 8 D 4 D - A 5 7 E - 4 E 3 F - 8 7 E 9 - 0 A B E 9 F 2 D 7 4 8 E } "   m a : i n t e r n a l N a m e = " L a s t P u b l i s h R e s u l t L o o k u p "   m a : r e a d O n l y = " t r u e "   m a : s h o w F i e l d = " L a s t P u b l i s h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A t t e m p t D a t e L o o k u p "   m a : i n d e x = " 6 3 "   n i l l a b l e = " t r u e "   m a : d i s p l a y N a m e = " L a s t   P u b l i s h   A t t e m p t e d   O n "   m a : d e f a u l t = " "   m a : l i s t = " { 7 F 9 4 8 D 4 D - A 5 7 E - 4 E 3 F - 8 7 E 9 - 0 A B E 9 F 2 D 7 4 8 E } "   m a : i n t e r n a l N a m e = " L a s t P u b l i s h A t t e m p t D a t e L o o k u p "   m a : r e a d O n l y = " t r u e "   m a : s h o w F i e l d = " L a s t P u b l i s h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d B y L o o k u p "   m a : i n d e x = " 6 4 "   n i l l a b l e = " t r u e "   m a : d i s p l a y N a m e = " L a s t   P u b l i s h e d   B y "   m a : d e f a u l t = " "   m a : l i s t = " { 7 F 9 4 8 D 4 D - A 5 7 E - 4 E 3 F - 8 7 E 9 - 0 A B E 9 F 2 D 7 4 8 E } "   m a : i n t e r n a l N a m e = " L a s t P u b l i s h e d B y L o o k u p "   m a : r e a d O n l y = " t r u e "   m a : s h o w F i e l d = " L a s t P u b l i s h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T i m e L o o k u p "   m a : i n d e x = " 6 5 "   n i l l a b l e = " t r u e "   m a : d i s p l a y N a m e = " L a s t   P u b l i s h e d   D a t e "   m a : d e f a u l t = " "   m a : l i s t = " { 7 F 9 4 8 D 4 D - A 5 7 E - 4 E 3 F - 8 7 E 9 - 0 A B E 9 F 2 D 7 4 8 E } "   m a : i n t e r n a l N a m e = " L a s t P u b l i s h T i m e L o o k u p "   m a : r e a d O n l y = " t r u e "   m a : s h o w F i e l d = " L a s t P u b l i s h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V e r s i o n L o o k u p "   m a : i n d e x = " 6 6 "   n i l l a b l e = " t r u e "   m a : d i s p l a y N a m e = " L a s t   P u b l i s h e d   V e r s i o n "   m a : d e f a u l t = " "   m a : l i s t = " { 7 F 9 4 8 D 4 D - A 5 7 E - 4 E 3 F - 8 7 E 9 - 0 A B E 9 F 2 D 7 4 8 E } "   m a : i n t e r n a l N a m e = " L a s t P u b l i s h V e r s i o n L o o k u p "   m a : r e a d O n l y = " t r u e "   m a : s h o w F i e l d = " L a s t P u b l i s h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L a u n c h H e l p L i n k T y p e "   m a : i n d e x = " 6 7 "   n i l l a b l e = " t r u e "   m a : d i s p l a y N a m e = " L a u n c h   H e l p   L i n k   T y p e "   m a : d e f a u l t = " T e m p l a t e "   m a : i n t e r n a l N a m e = " T P L a u n c h H e l p L i n k T y p e " >  
 < x s d : s i m p l e T y p e >  
 < x s d : r e s t r i c t i o n   b a s e = " d m s : C h o i c e " >  
 < x s d : e n u m e r a t i o n   v a l u e = " T e m p l a t e " / >  
 < x s d : e n u m e r a t i o n   v a l u e = " T r a i n i n g " / >  
 < x s d : e n u m e r a t i o n   v a l u e = " U R L " / >  
 < x s d : e n u m e r a t i o n   v a l u e = " N o n e " / >  
 < / x s d : r e s t r i c t i o n >  
 < / x s d : s i m p l e T y p e >  
 < / x s d : e l e m e n t >  
 < x s d : e l e m e n t   n a m e = " L e g a c y D a t a "   m a : i n d e x = " 6 8 "   n i l l a b l e = " t r u e "   m a : d i s p l a y N a m e = " L e g a c y   D a t a "   m a : d e f a u l t = " "   m a : i n t e r n a l N a m e = " L e g a c y D a t a "   m a : r e a d O n l y = " f a l s e " >  
 < x s d : s i m p l e T y p e >  
 < x s d : r e s t r i c t i o n   b a s e = " d m s : N o t e " / >  
 < / x s d : s i m p l e T y p e >  
 < / x s d : e l e m e n t >  
 < x s d : e l e m e n t   n a m e = " T P L a u n c h H e l p L i n k "   m a : i n d e x = " 6 9 "   n i l l a b l e = " t r u e "   m a : d i s p l a y N a m e = " L i n k   t o   L a u n c h   H e l p   T o p i c "   m a : d e f a u l t = " "   m a : i n t e r n a l N a m e = " T P L a u n c h H e l p L i n k " >  
 < x s d : s i m p l e T y p e >  
 < x s d : r e s t r i c t i o n   b a s e = " d m s : T e x t " / >  
 < / x s d : s i m p l e T y p e >  
 < / x s d : e l e m e n t >  
 < x s d : e l e m e n t   n a m e = " L o c C o m m e n t s "   m a : i n d e x = " 7 0 "   n i l l a b l e = " t r u e "   m a : d i s p l a y N a m e = " L o c   A p p r o v a l   C o m m e n t s "   m a : d e f a u l t = " "   m a : i n t e r n a l N a m e = "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L o c L a s t L o c A t t e m p t V e r s i o n L o o k u p "   m a : i n d e x = " 7 1 "   n i l l a b l e = " t r u e "   m a : d i s p l a y N a m e = " L o c   L a s t   L o c   A t t e m p t   V e r s i o n "   m a : d e f a u l t = " "   m a : l i s t = " { B 1 E F B 3 1 0 - 8 1 5 4 - 4 0 E E - A 7 3 6 - 2 F F 1 1 D 4 7 9 7 6 3 } "   m a : i n t e r n a l N a m e = " L o c L a s t L o c A t t e m p t V e r s i o n L o o k u p "   m a : r e a d O n l y = " f a l s e "   m a : s h o w F i e l d = " L a s t L o c A t t e m p t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L a s t L o c A t t e m p t V e r s i o n T y p e L o o k u p "   m a : i n d e x = " 7 2 "   n i l l a b l e = " t r u e "   m a : d i s p l a y N a m e = " L o c   L a s t   L o c   A t t e m p t   V e r s i o n   T y p e "   m a : d e f a u l t = " "   m a : l i s t = " { B 1 E F B 3 1 0 - 8 1 5 4 - 4 0 E E - A 7 3 6 - 2 F F 1 1 D 4 7 9 7 6 3 } "   m a : i n t e r n a l N a m e = " L o c L a s t L o c A t t e m p t V e r s i o n T y p e L o o k u p "   m a : r e a d O n l y = " t r u e "   m a : s h o w F i e l d = " L a s t L o c A t t e m p t V e r s i o n T y p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M a n u a l T e s t R e q u i r e d "   m a : i n d e x = " 7 3 "   n i l l a b l e = " t r u e "   m a : d i s p l a y N a m e = " L o c   M a n u a l   T e s t   R e q u i r e d "   m a : d e f a u l t = " "   m a : i n t e r n a l N a m e = " L o c M a n u a l T e s t R e q u i r e d "   m a : r e a d O n l y = " f a l s e " >  
 < x s d : s i m p l e T y p e >  
 < x s d : r e s t r i c t i o n   b a s e = " d m s : B o o l e a n " / >  
 < / x s d : s i m p l e T y p e >  
 < / x s d : e l e m e n t >  
 < x s d : e l e m e n t   n a m e = " L o c M a r k e t G r o u p T i e r s 2 "   m a : i n d e x = " 7 4 "   n i l l a b l e = " t r u e "   m a : d i s p l a y N a m e = " L o c   M a r k e t   G r o u p   T i e r s "   m a : i n t e r n a l N a m e = " L o c M a r k e t G r o u p T i e r s 2 "   m a : r e a d O n l y = " f a l s e " >  
 < x s d : s i m p l e T y p e >  
 < x s d : r e s t r i c t i o n   b a s e = " d m s : U n k n o w n " / >  
 < / x s d : s i m p l e T y p e >  
 < / x s d : e l e m e n t >  
 < x s d : e l e m e n t   n a m e = " L o c N e w P u b l i s h e d V e r s i o n L o o k u p "   m a : i n d e x = " 7 5 "   n i l l a b l e = " t r u e "   m a : d i s p l a y N a m e = " L o c   N e w   P u b l i s h e d   V e r s i o n   L o o k u p "   m a : d e f a u l t = " "   m a : l i s t = " { B 1 E F B 3 1 0 - 8 1 5 4 - 4 0 E E - A 7 3 6 - 2 F F 1 1 D 4 7 9 7 6 3 } "   m a : i n t e r n a l N a m e = " L o c N e w P u b l i s h e d V e r s i o n L o o k u p "   m a : r e a d O n l y = " t r u e "   m a : s h o w F i e l d = " N e w P u b l i s h e d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H a n d b a c k S t a t u s L o o k u p "   m a : i n d e x = " 7 6 "   n i l l a b l e = " t r u e "   m a : d i s p l a y N a m e = " L o c   O v e r a l l   H a n d b a c k   S t a t u s "   m a : d e f a u l t = " "   m a : l i s t = " { B 1 E F B 3 1 0 - 8 1 5 4 - 4 0 E E - A 7 3 6 - 2 F F 1 1 D 4 7 9 7 6 3 } "   m a : i n t e r n a l N a m e = " L o c O v e r a l l H a n d b a c k S t a t u s L o o k u p "   m a : r e a d O n l y = " t r u e "   m a : s h o w F i e l d = " O v e r a l l H a n d b a c k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L o c S t a t u s L o o k u p "   m a : i n d e x = " 7 7 "   n i l l a b l e = " t r u e "   m a : d i s p l a y N a m e = " L o c   O v e r a l l   L o c a l i z e   S t a t u s "   m a : d e f a u l t = " "   m a : l i s t = " { B 1 E F B 3 1 0 - 8 1 5 4 - 4 0 E E - A 7 3 6 - 2 F F 1 1 D 4 7 9 7 6 3 } "   m a : i n t e r n a l N a m e = " L o c O v e r a l l L o c S t a t u s L o o k u p "   m a : r e a d O n l y = " t r u e "   m a : s h o w F i e l d = " O v e r a l l L o c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r e v i e w S t a t u s L o o k u p "   m a : i n d e x = " 7 8 "   n i l l a b l e = " t r u e "   m a : d i s p l a y N a m e = " L o c   O v e r a l l   P r e v i e w   S t a t u s "   m a : d e f a u l t = " "   m a : l i s t = " { B 1 E F B 3 1 0 - 8 1 5 4 - 4 0 E E - A 7 3 6 - 2 F F 1 1 D 4 7 9 7 6 3 } "   m a : i n t e r n a l N a m e = " L o c O v e r a l l P r e v i e w S t a t u s L o o k u p "   m a : r e a d O n l y = " t r u e "   m a : s h o w F i e l d = " O v e r a l l P r e v i e w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u b l i s h S t a t u s L o o k u p "   m a : i n d e x = " 7 9 "   n i l l a b l e = " t r u e "   m a : d i s p l a y N a m e = " L o c   O v e r a l l   P u b l i s h   S t a t u s "   m a : d e f a u l t = " "   m a : l i s t = " { B 1 E F B 3 1 0 - 8 1 5 4 - 4 0 E E - A 7 3 6 - 2 F F 1 1 D 4 7 9 7 6 3 } "   m a : i n t e r n a l N a m e = " L o c O v e r a l l P u b l i s h S t a t u s L o o k u p "   m a : r e a d O n l y = " t r u e "   m a : s h o w F i e l d = " O v e r a l l P u b l i s h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I n t l L o c P r i o r i t y "   m a : i n d e x = " 8 0 "   n i l l a b l e = " t r u e "   m a : d i s p l a y N a m e = " L o c   P r i o r i t y "   m a : d e f a u l t = " "   m a : i n t e r n a l N a m e = " I n t l L o c P r i o r i t y "   m a : r e a d O n l y = " f a l s e " >  
 < x s d : s i m p l e T y p e >  
 < x s d : r e s t r i c t i o n   b a s e = " d m s : U n k n o w n " / >  
 < / x s d : s i m p l e T y p e >  
 < / x s d : e l e m e n t >  
 < x s d : e l e m e n t   n a m e = " L o c P r o c e s s e d F o r H a n d o f f s L o o k u p "   m a : i n d e x = " 8 1 "   n i l l a b l e = " t r u e "   m a : d i s p l a y N a m e = " L o c   P r o c e s s e d   F o r   H a n d o f f s "   m a : d e f a u l t = " "   m a : l i s t = " { B 1 E F B 3 1 0 - 8 1 5 4 - 4 0 E E - A 7 3 6 - 2 F F 1 1 D 4 7 9 7 6 3 } "   m a : i n t e r n a l N a m e = " L o c P r o c e s s e d F o r H a n d o f f s L o o k u p "   m a : r e a d O n l y = " t r u e "   m a : s h o w F i e l d = " P r o c e s s e d F o r H a n d o f f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r o c e s s e d F o r M a r k e t s L o o k u p "   m a : i n d e x = " 8 2 "   n i l l a b l e = " t r u e "   m a : d i s p l a y N a m e = " L o c   P r o c e s s e d   F o r   M a r k e t s "   m a : d e f a u l t = " "   m a : l i s t = " { B 1 E F B 3 1 0 - 8 1 5 4 - 4 0 E E - A 7 3 6 - 2 F F 1 1 D 4 7 9 7 6 3 } "   m a : i n t e r n a l N a m e = " L o c P r o c e s s e d F o r M a r k e t s L o o k u p "   m a : r e a d O n l y = " t r u e "   m a : s h o w F i e l d = " P r o c e s s e d F o r M a r k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D e p e n d e n t A s s e t s L o o k u p "   m a : i n d e x = " 8 3 "   n i l l a b l e = " t r u e "   m a : d i s p l a y N a m e = " L o c   P u b l i s h e d   D e p e n d e n t   A s s e t s "   m a : d e f a u l t = " "   m a : l i s t = " { B 1 E F B 3 1 0 - 8 1 5 4 - 4 0 E E - A 7 3 6 - 2 F F 1 1 D 4 7 9 7 6 3 } "   m a : i n t e r n a l N a m e = " L o c P u b l i s h e d D e p e n d e n t A s s e t s L o o k u p "   m a : r e a d O n l y = " t r u e "   m a : s h o w F i e l d = " P u b l i s h e d D e p e n d e n t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L i n k e d A s s e t s L o o k u p "   m a : i n d e x = " 8 4 "   n i l l a b l e = " t r u e "   m a : d i s p l a y N a m e = " L o c   P u b l i s h e d   L i n k e d   A s s e t s "   m a : d e f a u l t = " "   m a : l i s t = " { B 1 E F B 3 1 0 - 8 1 5 4 - 4 0 E E - A 7 3 6 - 2 F F 1 1 D 4 7 9 7 6 3 } "   m a : i n t e r n a l N a m e = " L o c P u b l i s h e d L i n k e d A s s e t s L o o k u p "   m a : r e a d O n l y = " t r u e "   m a : s h o w F i e l d = " P u b l i s h e d L i n k e d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R e c o m m e n d e d H a n d o f f "   m a : i n d e x = " 8 5 "   n i l l a b l e = " t r u e "   m a : d i s p l a y N a m e = " L o c   R e c o m m e n d e d   H a n d o f f "   m a : d e f a u l t = " "   m a : i n d e x e d = " t r u e "   m a : i n t e r n a l N a m e = " L o c R e c o m m e n d e d H a n d o f f "   m a : r e a d O n l y = " f a l s e " >  
 < x s d : s i m p l e T y p e >  
 < x s d : r e s t r i c t i o n   b a s e = " d m s : T e x t " / >  
 < / x s d : s i m p l e T y p e >  
 < / x s d : e l e m e n t >  
 < x s d : e l e m e n t   n a m e = " L o c a l i z a t i o n T a g s T a x H T F i e l d 0 "   m a : i n d e x = " 8 7 "   n i l l a b l e = " t r u e "   m a : t a x o n o m y = " t r u e "   m a : i n t e r n a l N a m e = " L o c a l i z a t i o n T a g s T a x H T F i e l d 0 "   m a : t a x o n o m y F i e l d N a m e = " L o c a l i z a t i o n T a g s "   m a : d i s p l a y N a m e = " L o c a l i z a t i o n   T a g s "   m a : r e a d O n l y = " f a l s e "   m a : d e f a u l t = " "   m a : f i e l d I d = " { 7 2 6 a 1 e c e - 9 7 4 7 - 4 e 7 d - 9 1 1 3 - b c 8 2 9 5 f d 2 c 1 d } "   m a : t a x o n o m y M u l t i = " t r u e "   m a : s s p I d = " 8 f 7 9 7 5 3 a - 7 5 d 3 - 4 1 f 5 - 8 c a 3 - 4 0 b 8 4 3 9 4 1 b 4 f "   m a : t e r m S e t I d = " 5 b 7 7 0 3 a 5 - 8 e 8 b - 4 b 5 8 - 8 b 3 1 - 1 c e a 3 5 3 3 1 d a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M a c h i n e T r a n s l a t e d "   m a : i n d e x = " 8 8 "   n i l l a b l e = " t r u e "   m a : d i s p l a y N a m e = " M a c h i n e   T r a n s l a t e d "   m a : d e f a u l t = " "   m a : i n t e r n a l N a m e = " M a c h i n e T r a n s l a t e d "   m a : r e a d O n l y = " f a l s e " >  
 < x s d : s i m p l e T y p e >  
 < x s d : r e s t r i c t i o n   b a s e = " d m s : B o o l e a n " / >  
 < / x s d : s i m p l e T y p e >  
 < / x s d : e l e m e n t >  
 < x s d : e l e m e n t   n a m e = " M a n a g e r "   m a : i n d e x = " 8 9 "   n i l l a b l e = " t r u e "   m a : d i s p l a y N a m e = " M a n a g e r "   m a : h i d d e n = " t r u e "   m a : i n t e r n a l N a m e = " M a n a g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"   m a : i n d e x = " 9 0 "   n i l l a b l e = " t r u e "   m a : d i s p l a y N a m e = " M a r k e t s "   m a : d e f a u l t = " "   m a : d e s c r i p t i o n = " L e a v e   b l a n k   t o   s h o w   i n   a l l   m a r k e t s "   m a : l i s t = " { 8 5 F C 5 A 5 8 - 2 8 5 1 - 4 2 7 E - 9 5 B 4 - A F A F 1 C 7 3 B A 4 D } "   m a : i n t e r n a l N a m e = " M a r k e t s "   m a : r e a d O n l y = " f a l s e "   m a : s h o w F i e l d = " M a r k e t N a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M i l e s t o n e "   m a : i n d e x = " 9 1 "   n i l l a b l e = " t r u e "   m a : d i s p l a y N a m e = " M i l e s t o n e "   m a : d e f a u l t = " "   m a : i n t e r n a l N a m e = " M i l e s t o n e "   m a : r e a d O n l y = " f a l s e " >  
 < x s d : s i m p l e T y p e >  
 < x s d : r e s t r i c t i o n   b a s e = " d m s : U n k n o w n " / >  
 < / x s d : s i m p l e T y p e >  
 < / x s d : e l e m e n t >  
 < x s d : e l e m e n t   n a m e = " T P N a m e s p a c e "   m a : i n d e x = " 9 4 "   n i l l a b l e = " t r u e "   m a : d i s p l a y N a m e = " N a m e s p a c e "   m a : d e f a u l t = " "   m a : i n t e r n a l N a m e = " T P N a m e s p a c e " >  
 < x s d : s i m p l e T y p e >  
 < x s d : r e s t r i c t i o n   b a s e = " d m s : T e x t " / >  
 < / x s d : s i m p l e T y p e >  
 < / x s d : e l e m e n t >  
 < x s d : e l e m e n t   n a m e = " N u m e r i c I d "   m a : i n d e x = " 9 5 "   n i l l a b l e = " t r u e "   m a : d i s p l a y N a m e = " N u m e r i c   I D "   m a : d e f a u l t = " "   m a : i n d e x e d = " t r u e "   m a : i n t e r n a l N a m e = " N u m e r i c I d "   m a : r e a d O n l y = " f a l s e " >  
 < x s d : s i m p l e T y p e >  
 < x s d : r e s t r i c t i o n   b a s e = " d m s : N u m b e r " / >  
 < / x s d : s i m p l e T y p e >  
 < / x s d : e l e m e n t >  
 < x s d : e l e m e n t   n a m e = " N u m O f R a t i n g s L o o k u p "   m a : i n d e x = " 9 6 "   n i l l a b l e = " t r u e "   m a : d i s p l a y N a m e = " N u m O f R a t i n g s "   m a : d e f a u l t = " "   m a : l i s t = " { 7 F 9 4 8 D 4 D - A 5 7 E - 4 E 3 F - 8 7 E 9 - 0 A B E 9 F 2 D 7 4 8 E } "   m a : i n t e r n a l N a m e = " N u m O f R a t i n g s L o o k u p "   m a : r e a d O n l y = " t r u e "   m a : s h o w F i e l d = " N u m O f R a t i n g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O O C a c h e I d "   m a : i n d e x = " 9 7 "   n i l l a b l e = " t r u e "   m a : d i s p l a y N a m e = " O O C a c h e I d "   m a : i n t e r n a l N a m e = " O O C a c h e I d "   m a : r e a d O n l y = " f a l s e " >  
 < x s d : s i m p l e T y p e >  
 < x s d : r e s t r i c t i o n   b a s e = " d m s : T e x t " / >  
 < / x s d : s i m p l e T y p e >  
 < / x s d : e l e m e n t >  
 < x s d : e l e m e n t   n a m e = " O p e n T e m p l a t e "   m a : i n d e x = " 9 8 "   n i l l a b l e = " t r u e "   m a : d i s p l a y N a m e = " O p e n   T e m p l a t e "   m a : d e f a u l t = " t r u e "   m a : i n t e r n a l N a m e = " O p e n T e m p l a t e " >  
 < x s d : s i m p l e T y p e >  
 < x s d : r e s t r i c t i o n   b a s e = " d m s : B o o l e a n " / >  
 < / x s d : s i m p l e T y p e >  
 < / x s d : e l e m e n t >  
 < x s d : e l e m e n t   n a m e = " O r i g i n A s s e t "   m a : i n d e x = " 9 9 "   n i l l a b l e = " t r u e "   m a : d i s p l a y N a m e = " O r i g i n   A s s e t "   m a : d e f a u l t = " "   m a : i n t e r n a l N a m e = " O r i g i n A s s e t "   m a : r e a d O n l y = " f a l s e " >  
 < x s d : s i m p l e T y p e >  
 < x s d : r e s t r i c t i o n   b a s e = " d m s : T e x t " / >  
 < / x s d : s i m p l e T y p e >  
 < / x s d : e l e m e n t >  
 < x s d : e l e m e n t   n a m e = " O r i g i n a l R e l e a s e "   m a : i n d e x = " 1 0 0 "   n i l l a b l e = " t r u e "   m a : d i s p l a y N a m e = " O r i g i n a l   R e l e a s e "   m a : d e f a u l t = " 1 5 "   m a : i n t e r n a l N a m e = " O r i g i n a l R e l e a s e "   m a : r e a d O n l y = " f a l s e " >  
 < x s d : s i m p l e T y p e >  
 < x s d : r e s t r i c t i o n   b a s e = " d m s : C h o i c e " >  
 < x s d : e n u m e r a t i o n   v a l u e = " 1 4 " / >  
 < x s d : e n u m e r a t i o n   v a l u e = " 1 5 " / >  
 < x s d : e n u m e r a t i o n   v a l u e = " 1 6 " / >  
 < / x s d : r e s t r i c t i o n >  
 < / x s d : s i m p l e T y p e >  
 < / x s d : e l e m e n t >  
 < x s d : e l e m e n t   n a m e = " O r i g i n a l S o u r c e M a r k e t "   m a : i n d e x = " 1 0 1 "   n i l l a b l e = " t r u e "   m a : d i s p l a y N a m e = " O r i g i n a l   S o u r c e   M a r k e t   G r o u p "   m a : d e f a u l t = " "   m a : i n t e r n a l N a m e = " O r i g i n a l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O u t p u t C a c h i n g O n "   m a : i n d e x = " 1 0 2 "   n i l l a b l e = " t r u e "   m a : d i s p l a y N a m e = " O u t p u t   C a c h i n g "   m a : d e f a u l t = " t r u e "   m a : h i d d e n = " t r u e "   m a : i n t e r n a l N a m e = " O u t p u t C a c h i n g O n "   m a : r e a d O n l y = " f a l s e " >  
 < x s d : s i m p l e T y p e >  
 < x s d : r e s t r i c t i o n   b a s e = " d m s : B o o l e a n " / >  
 < / x s d : s i m p l e T y p e >  
 < / x s d : e l e m e n t >  
 < x s d : e l e m e n t   n a m e = " P a r e n t A s s e t I d "   m a : i n d e x = " 1 0 3 "   n i l l a b l e = " t r u e "   m a : d i s p l a y N a m e = " P a r e n t   A s s e t   I d "   m a : d e f a u l t = " "   m a : i n t e r n a l N a m e = " P a r e n t A s s e t I d "   m a : r e a d O n l y = " f a l s e " >  
 < x s d : s i m p l e T y p e >  
 < x s d : r e s t r i c t i o n   b a s e = " d m s : T e x t " / >  
 < / x s d : s i m p l e T y p e >  
 < / x s d : e l e m e n t >  
 < x s d : e l e m e n t   n a m e = " P l a n n e d P u b D a t e "   m a : i n d e x = " 1 0 4 "   n i l l a b l e = " t r u e "   m a : d i s p l a y N a m e = " P l a n n e d   P u b l i s h   D a t e "   m a : d e f a u l t = " "   m a : i n d e x e d = " t r u e "   m a : i n t e r n a l N a m e = " P l a n n e d P u b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P o l i c h e c k W o r d s "   m a : i n d e x = " 1 0 5 "   n i l l a b l e = " t r u e "   m a : d i s p l a y N a m e = " P o l i c h e c k   W o r d s "   m a : d e f a u l t = " "   m a : i n t e r n a l N a m e = " P o l i c h e c k W o r d s "   m a : r e a d O n l y = " f a l s e " >  
 < x s d : s i m p l e T y p e >  
 < x s d : r e s t r i c t i o n   b a s e = " d m s : T e x t " / >  
 < / x s d : s i m p l e T y p e >  
 < / x s d : e l e m e n t >  
 < x s d : e l e m e n t   n a m e = " B u s i n e s s G r o u p "   m a : i n d e x = " 1 0 6 "   n i l l a b l e = " t r u e "   m a : d i s p l a y N a m e = " P r o d u c t   D i v i s i o n   O w n e r "   m a : d e f a u l t = " "   m a : i n t e r n a l N a m e = " B u s i n e s s G r o u p "   m a : r e a d O n l y = " f a l s e " >  
 < x s d : s i m p l e T y p e >  
 < x s d : r e s t r i c t i o n   b a s e = " d m s : U n k n o w n " / >  
 < / x s d : s i m p l e T y p e >  
 < / x s d : e l e m e n t >  
 < x s d : e l e m e n t   n a m e = " U A P r o j e c t e d T o t a l W o r d s "   m a : i n d e x = " 1 0 7 "   n i l l a b l e = " t r u e "   m a : d i s p l a y N a m e = " P r o j e c t e d   W o r d   C o u n t "   m a : d e f a u l t = " "   m a : i n t e r n a l N a m e = " U A P r o j e c t e d T o t a l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"   m a : i n d e x = " 1 0 8 "   n i l l a b l e = " t r u e "   m a : d i s p l a y N a m e = " P r o v i d e r "   m a : d e f a u l t = " "   m a : i n t e r n a l N a m e = " P r o v i d e r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s "   m a : i n d e x = " 1 0 9 "   n i l l a b l e = " t r u e "   m a : d i s p l a y N a m e = " P r o v i d e r s "   m a : d e f a u l t = " "   m a : i n t e r n a l N a m e = " P r o v i d e r s " >  
 < x s d : s i m p l e T y p e >  
 < x s d : r e s t r i c t i o n   b a s e = " d m s : U n k n o w n " / >  
 < / x s d : s i m p l e T y p e >  
 < / x s d : e l e m e n t >  
 < x s d : e l e m e n t   n a m e = " P u b l i s h S t a t u s L o o k u p "   m a : i n d e x = " 1 1 0 "   n i l l a b l e = " t r u e "   m a : d i s p l a y N a m e = " P u b l i s h   S t a t u s "   m a : d e f a u l t = " "   m a : l i s t = " { 7 F 9 4 8 D 4 D - A 5 7 E - 4 E 3 F - 8 7 E 9 - 0 A B E 9 F 2 D 7 4 8 E } "   m a : i n t e r n a l N a m e = " P u b l i s h S t a t u s L o o k u p "   m a : r e a d O n l y = " f a l s e "   m a : s h o w F i e l d = " P u b l i s h S t a t u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P u b l i s h T a r g e t s "   m a : i n d e x = " 1 1 1 "   n i l l a b l e = " t r u e "   m a : d i s p l a y N a m e = " P u b l i s h   T a r g e t "   m a : d e f a u l t = " O f f i c e O n l i n e V N e x t "   m a : i n t e r n a l N a m e = " P u b l i s h T a r g e t s "   m a : r e a d O n l y = " f a l s e " >  
 < x s d : s i m p l e T y p e >  
 < x s d : r e s t r i c t i o n   b a s e = " d m s : U n k n o w n " / >  
 < / x s d : s i m p l e T y p e >  
 < / x s d : e l e m e n t >  
 < x s d : e l e m e n t   n a m e = " R e c o m m e n d a t i o n s M o d i f i e r "   m a : i n d e x = " 1 1 2 "   n i l l a b l e = " t r u e "   m a : d i s p l a y N a m e = " R e c o m m e n d a t i o n s   M o d i f i e r "   m a : d e f a u l t = " "   m a : i n t e r n a l N a m e = " R e c o m m e n d a t i o n s M o d i f i e r "   m a : r e a d O n l y = " f a l s e " >  
 < x s d : s i m p l e T y p e >  
 < x s d : r e s t r i c t i o n   b a s e = " d m s : N u m b e r " / >  
 < / x s d : s i m p l e T y p e >  
 < / x s d : e l e m e n t >  
 < x s d : e l e m e n t   n a m e = " A r t S a m p l e D o c s "   m a : i n d e x = " 1 1 3 "   n i l l a b l e = " t r u e "   m a : d i s p l a y N a m e = " S a m p l e   D o c s "   m a : d e f a u l t = " "   m a : h i d d e n = " t r u e "   m a : i n t e r n a l N a m e = " A r t S a m p l e D o c s "   m a : r e a d O n l y = " f a l s e " >  
 < x s d : s i m p l e T y p e >  
 < x s d : r e s t r i c t i o n   b a s e = " d m s : T e x t " / >  
 < / x s d : s i m p l e T y p e >  
 < / x s d : e l e m e n t >  
 < x s d : e l e m e n t   n a m e = " S c e n a r i o T a g s T a x H T F i e l d 0 "   m a : i n d e x = " 1 1 5 "   n i l l a b l e = " t r u e "   m a : t a x o n o m y = " t r u e "   m a : i n t e r n a l N a m e = " S c e n a r i o T a g s T a x H T F i e l d 0 "   m a : t a x o n o m y F i e l d N a m e = " S c e n a r i o T a g s "   m a : d i s p l a y N a m e = " S c e n a r i o s "   m a : r e a d O n l y = " f a l s e "   m a : d e f a u l t = " "   m a : f i e l d I d = " { c b a 8 d b 9 d - 8 5 f 8 - 4 7 e 4 - 8 5 a f - 4 6 0 1 8 8 1 3 9 7 2 6 } "   m a : t a x o n o m y M u l t i = " t r u e "   m a : s s p I d = " 8 f 7 9 7 5 3 a - 7 5 d 3 - 4 1 f 5 - 8 c a 3 - 4 0 b 8 4 3 9 4 1 b 4 f "   m a : t e r m S e t I d = " 4 b 7 d 5 f 1 6 - e 2 f 2 - 4 f c 0 - b a b 3 - 6 e 8 b 9 3 1 e 5 7 d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S h o w I n "   m a : i n d e x = " 1 1 7 "   n i l l a b l e = " t r u e "   m a : d i s p l a y N a m e = " S h o w   I n "   m a : d e f a u l t = " S h o w   e v e r y w h e r e "   m a : i n t e r n a l N a m e = " S h o w I n "   m a : r e a d O n l y = " f a l s e " >  
 < x s d : s i m p l e T y p e >  
 < x s d : r e s t r i c t i o n   b a s e = " d m s : C h o i c e " >  
 < x s d : e n u m e r a t i o n   v a l u e = " H i d e   o n   w e b " / >  
 < x s d : e n u m e r a t i o n   v a l u e = " O n   W e b   n o   s e a r c h " / >  
 < x s d : e n u m e r a t i o n   v a l u e = " S h o w   e v e r y w h e r e " / >  
 < x s d : e n u m e r a t i o n   v a l u e = " S p e c i a l   u s e   o n l y " / >  
 < / x s d : r e s t r i c t i o n >  
 < / x s d : s i m p l e T y p e >  
 < / x s d : e l e m e n t >  
 < x s d : e l e m e n t   n a m e = " S o u r c e T i t l e "   m a : i n d e x = " 1 1 8 "   n i l l a b l e = " t r u e "   m a : d i s p l a y N a m e = " S o u r c e   T i t l e "   m a : d e f a u l t = " "   m a : i n d e x e d = " t r u e "   m a : i n t e r n a l N a m e = " S o u r c e T i t l e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D a t e "   m a : i n d e x = " 1 1 9 "   n i l l a b l e = " t r u e "   m a : d i s p l a y N a m e = " S u b m i s s i o n   D a t e "   m a : d e f a u l t = " "   m a : i n t e r n a l N a m e = " C S X S u b m i s s i o n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S u b m i t t e r I d "   m a : i n d e x = " 1 2 0 "   n i l l a b l e = " t r u e "   m a : d i s p l a y N a m e = " S u b m i t t e r   I D "   m a : d e f a u l t = " "   m a : i n t e r n a l N a m e = " S u b m i t t e r I d "   m a : r e a d O n l y = " f a l s e " >  
 < x s d : s i m p l e T y p e >  
 < x s d : r e s t r i c t i o n   b a s e = " d m s : T e x t " / >  
 < / x s d : s i m p l e T y p e >  
 < / x s d : e l e m e n t >  
 < x s d : e l e m e n t   n a m e = " T a x C a t c h A l l "   m a : i n d e x = " 1 2 1 "   n i l l a b l e = " t r u e "   m a : d i s p l a y N a m e = " T a x o n o m y   C a t c h   A l l   C o l u m n "   m a : h i d d e n = " t r u e "   m a : l i s t = " { 7 2 1 6 1 5 6 7 - 9 e 5 5 - 4 7 6 1 - b 6 5 c - 3 c 8 1 4 9 b f c 4 c a } "   m a : i n t e r n a l N a m e = " T a x C a t c h A l l "   m a : s h o w F i e l d = " C a t c h A l l D a t a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a x C a t c h A l l L a b e l "   m a : i n d e x = " 1 2 2 "   n i l l a b l e = " t r u e "   m a : d i s p l a y N a m e = " T a x o n o m y   C a t c h   A l l   C o l u m n 1 "   m a : h i d d e n = " t r u e "   m a : l i s t = " { 7 2 1 6 1 5 6 7 - 9 e 5 5 - 4 7 6 1 - b 6 5 c - 3 c 8 1 4 9 b f c 4 c a } "   m a : i n t e r n a l N a m e = " T a x C a t c h A l l L a b e l "   m a : r e a d O n l y = " t r u e "   m a : s h o w F i e l d = " C a t c h A l l D a t a L a b e l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e m p l a t e S t a t u s "   m a : i n d e x = " 1 2 3 "   n i l l a b l e = " t r u e "   m a : d i s p l a y N a m e = " T e m p l a t e   S t a t u s "   m a : d e f a u l t = " "   m a : i n t e r n a l N a m e = " T e m p l a t e S t a t u s " >  
 < x s d : s i m p l e T y p e >  
 < x s d : r e s t r i c t i o n   b a s e = " d m s : U n k n o w n " / >  
 < / x s d : s i m p l e T y p e >  
 < / x s d : e l e m e n t >  
 < x s d : e l e m e n t   n a m e = " T e m p l a t e T e m p l a t e T y p e "   m a : i n d e x = " 1 2 4 "   n i l l a b l e = " t r u e "   m a : d i s p l a y N a m e = " T e m p l a t e   T y p e "   m a : d e f a u l t = " "   m a : i n t e r n a l N a m e = " T e m p l a t e T e m p l a t e T y p e " >  
 < x s d : s i m p l e T y p e >  
 < x s d : r e s t r i c t i o n   b a s e = " d m s : U n k n o w n " / >  
 < / x s d : s i m p l e T y p e >  
 < / x s d : e l e m e n t >  
 < x s d : e l e m e n t   n a m e = " T h u m b n a i l A s s e t I d "   m a : i n d e x = " 1 2 5 "   n i l l a b l e = " t r u e "   m a : d i s p l a y N a m e = " T h u m b n a i l   I m a g e   A s s e t "   m a : d e f a u l t = " "   m a : i n t e r n a l N a m e = " T h u m b n a i l A s s e t I d "   m a : r e a d O n l y = " f a l s e " >  
 < x s d : s i m p l e T y p e >  
 < x s d : r e s t r i c t i o n   b a s e = " d m s : T e x t " / >  
 < / x s d : s i m p l e T y p e >  
 < / x s d : e l e m e n t >  
 < x s d : e l e m e n t   n a m e = " T i m e s C l o n e d "   m a : i n d e x = " 1 2 6 "   n i l l a b l e = " t r u e "   m a : d i s p l a y N a m e = " T i m e s   C l o n e d "   m a : d e f a u l t = " "   m a : i n t e r n a l N a m e = " T i m e s C l o n e d "   m a : r e a d O n l y = " f a l s e " >  
 < x s d : s i m p l e T y p e >  
 < x s d : r e s t r i c t i o n   b a s e = " d m s : N u m b e r " / >  
 < / x s d : s i m p l e T y p e >  
 < / x s d : e l e m e n t >  
 < x s d : e l e m e n t   n a m e = " T r u s t L e v e l "   m a : i n d e x = " 1 2 8 "   n i l l a b l e = " t r u e "   m a : d i s p l a y N a m e = " T r u s t   L e v e l "   m a : d e f a u l t = " 1   M i c r o s o f t   M a n a g e d   C o n t e n t "   m a : i n t e r n a l N a m e = " T r u s t L e v e l "   m a : r e a d O n l y = " f a l s e " >  
 < x s d : s i m p l e T y p e >  
 < x s d : r e s t r i c t i o n   b a s e = " d m s : U n k n o w n " / >  
 < / x s d : s i m p l e T y p e >  
 < / x s d : e l e m e n t >  
 < x s d : e l e m e n t   n a m e = " U A L o c C o m m e n t s "   m a : i n d e x = " 1 2 9 "   n i l l a b l e = " t r u e "   m a : d i s p l a y N a m e = " U A   L o c   C o m m e n t s "   m a : d e f a u l t = " "   m a : i n t e r n a l N a m e = " U A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U A L o c R e c o m m e n d a t i o n "   m a : i n d e x = " 1 3 0 "   n i l l a b l e = " t r u e "   m a : d i s p l a y N a m e = " U A   L o c   R e c o m m e n d a t i o n "   m a : d e f a u l t = " L o c a l i z e "   m a : i n t e r n a l N a m e = " U A L o c R e c o m m e n d a t i o n "   m a : r e a d O n l y = " f a l s e " >  
 < x s d : s i m p l e T y p e >  
 < x s d : r e s t r i c t i o n   b a s e = " d m s : C h o i c e " >  
 < x s d : e n u m e r a t i o n   v a l u e = " L o c a l i z e " / >  
 < x s d : e n u m e r a t i o n   v a l u e = " N e v e r   L o c a l i z e " / >  
 < x s d : e n u m e r a t i o n   v a l u e = " P r i o r i t y   L o c a l i z e " / >  
 < / x s d : r e s t r i c t i o n >  
 < / x s d : s i m p l e T y p e >  
 < / x s d : e l e m e n t >  
 < x s d : e l e m e n t   n a m e = " U A N o t e s "   m a : i n d e x = " 1 3 1 "   n i l l a b l e = " t r u e "   m a : d i s p l a y N a m e = " U A   N o t e s "   m a : d e f a u l t = " "   m a : i n t e r n a l N a m e = " U A N o t e s "   m a : r e a d O n l y = " f a l s e " >  
 < x s d : s i m p l e T y p e >  
 < x s d : r e s t r i c t i o n   b a s e = " d m s : N o t e " / >  
 < / x s d : s i m p l e T y p e >  
 < / x s d : e l e m e n t >  
 < x s d : e l e m e n t   n a m e = " T P A p p V e r s i o n "   m a : i n d e x = " 1 3 2 "   n i l l a b l e = " t r u e "   m a : d i s p l a y N a m e = " V e r s i o n "   m a : d e f a u l t = " "   m a : i n t e r n a l N a m e = " T P A p p V e r s i o n " >  
 < x s d : s i m p l e T y p e >  
 < x s d : r e s t r i c t i o n   b a s e = " d m s : T e x t " / >  
 < / x s d : s i m p l e T y p e >  
 < / x s d : e l e m e n t >  
 < x s d : e l e m e n t   n a m e = " V o t e C o u n t "   m a : i n d e x = " 1 3 3 "   n i l l a b l e = " t r u e "   m a : d i s p l a y N a m e = " V o t e   C o u n t "   m a : d e f a u l t = " "   m a : i n t e r n a l N a m e = " V o t e C o u n t "   m a : r e a d O n l y = " f a l s e " >  
 < x s d : s i m p l e T y p e >  
 < x s d : r e s t r i c t i o n   b a s e = " d m s : U n k n o w n " / >  
 < / x s d : s i m p l e T y p e >  
 < / x s d : e l e m e n t >  
 < / x s d : s c h e m a >  
 < x s d : s c h e m a   t a r g e t N a m e s p a c e = " a 0 b 6 4 b 5 3 - f b a 7 - 4 3 c a - b 9 5 2 - 9 0 e 5 e 7 4 7 7 3 d d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D e s c r i p t i o n 0 "   m a : i n d e x = " 1 3 4 "   n i l l a b l e = " t r u e "   m a : d i s p l a y N a m e = " D e s c r i p t i o n "   m a : i n t e r n a l N a m e = " D e s c r i p t i o n 0 " >  
 < x s d : s i m p l e T y p e >  
 < x s d : r e s t r i c t i o n   b a s e = " d m s : N o t e " / >  
 < / x s d : s i m p l e T y p e >  
 < / x s d : e l e m e n t >  
 < x s d : e l e m e n t   n a m e = " C o m p o n e n t 0 "   m a : i n d e x = " 1 3 5 "   n i l l a b l e = " t r u e "   m a : d i s p l a y N a m e = " C o m p o n e n t "   m a : i n t e r n a l N a m e = " C o m p o n e n t 0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2 2 "   m a : d i s p l a y N a m e = " C o n t e n t   T y p e " / >  
 < x s d : e l e m e n t   r e f = " d c : t i t l e "   m i n O c c u r s = " 0 "   m a x O c c u r s = " 1 "   m a : i n d e x = " 1 2 7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A P D e s c r i p t i o n   x m l n s = " 9 0 5 c 3 8 8 8 - 6 2 8 5 - 4 5 d 0 - b d 7 6 - 6 0 a 9 a c 2 d 7 3 8 c "   x s i : n i l = " t r u e " / > < A s s e t E x p i r e   x m l n s = " 9 0 5 c 3 8 8 8 - 6 2 8 5 - 4 5 d 0 - b d 7 6 - 6 0 a 9 a c 2 d 7 3 8 c " > 2 0 2 9 - 0 1 - 0 1 T 0 8 : 0 0 : 0 0 + 0 0 : 0 0 < / A s s e t E x p i r e > < C a m p a i g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C a m p a i g n T a g s T a x H T F i e l d 0 > < I n t l L a n g R e v i e w D a t e   x m l n s = " 9 0 5 c 3 8 8 8 - 6 2 8 5 - 4 5 d 0 - b d 7 6 - 6 0 a 9 a c 2 d 7 3 8 c "   x s i : n i l = " t r u e " / > < T P F r i e n d l y N a m e   x m l n s = " 9 0 5 c 3 8 8 8 - 6 2 8 5 - 4 5 d 0 - b d 7 6 - 6 0 a 9 a c 2 d 7 3 8 c "   x s i : n i l = " t r u e " / > < I n t l L a n g R e v i e w   x m l n s = " 9 0 5 c 3 8 8 8 - 6 2 8 5 - 4 5 d 0 - b d 7 6 - 6 0 a 9 a c 2 d 7 3 8 c " > f a l s e < / I n t l L a n g R e v i e w > < L o c L a s t L o c A t t e m p t V e r s i o n L o o k u p   x m l n s = " 9 0 5 c 3 8 8 8 - 6 2 8 5 - 4 5 d 0 - b d 7 6 - 6 0 a 9 a c 2 d 7 3 8 c " > 8 5 6 6 2 3 < / L o c L a s t L o c A t t e m p t V e r s i o n L o o k u p > < P o l i c h e c k W o r d s   x m l n s = " 9 0 5 c 3 8 8 8 - 6 2 8 5 - 4 5 d 0 - b d 7 6 - 6 0 a 9 a c 2 d 7 3 8 c "   x s i : n i l = " t r u e " / > < S u b m i t t e r I d   x m l n s = " 9 0 5 c 3 8 8 8 - 6 2 8 5 - 4 5 d 0 - b d 7 6 - 6 0 a 9 a c 2 d 7 3 8 c "   x s i : n i l = " t r u e " / > < A c q u i r e d F r o m   x m l n s = " 9 0 5 c 3 8 8 8 - 6 2 8 5 - 4 5 d 0 - b d 7 6 - 6 0 a 9 a c 2 d 7 3 8 c " > I n t e r n a l   M S < / A c q u i r e d F r o m > < E d i t o r i a l S t a t u s   x m l n s = " 9 0 5 c 3 8 8 8 - 6 2 8 5 - 4 5 d 0 - b d 7 6 - 6 0 a 9 a c 2 d 7 3 8 c " > C o m p l e t e < / E d i t o r i a l S t a t u s > < M a r k e t s   x m l n s = " 9 0 5 c 3 8 8 8 - 6 2 8 5 - 4 5 d 0 - b d 7 6 - 6 0 a 9 a c 2 d 7 3 8 c " / > < O r i g i n A s s e t   x m l n s = " 9 0 5 c 3 8 8 8 - 6 2 8 5 - 4 5 d 0 - b d 7 6 - 6 0 a 9 a c 2 d 7 3 8 c "   x s i : n i l = " t r u e " / > < A s s e t S t a r t   x m l n s = " 9 0 5 c 3 8 8 8 - 6 2 8 5 - 4 5 d 0 - b d 7 6 - 6 0 a 9 a c 2 d 7 3 8 c " > 2 0 1 2 - 0 9 - 1 9 T 1 1 : 1 7 : 0 0 + 0 0 : 0 0 < / A s s e t S t a r t > < F r i e n d l y T i t l e   x m l n s = " 9 0 5 c 3 8 8 8 - 6 2 8 5 - 4 5 d 0 - b d 7 6 - 6 0 a 9 a c 2 d 7 3 8 c "   x s i : n i l = " t r u e " / > < M a r k e t S p e c i f i c   x m l n s = " 9 0 5 c 3 8 8 8 - 6 2 8 5 - 4 5 d 0 - b d 7 6 - 6 0 a 9 a c 2 d 7 3 8 c " > f a l s e < / M a r k e t S p e c i f i c > < T P N a m e s p a c e   x m l n s = " 9 0 5 c 3 8 8 8 - 6 2 8 5 - 4 5 d 0 - b d 7 6 - 6 0 a 9 a c 2 d 7 3 8 c "   x s i : n i l = " t r u e " / > < P u b l i s h S t a t u s L o o k u p   x m l n s = " 9 0 5 c 3 8 8 8 - 6 2 8 5 - 4 5 d 0 - b d 7 6 - 6 0 a 9 a c 2 d 7 3 8 c " > < V a l u e > 4 9 4 0 5 8 < / V a l u e > < / P u b l i s h S t a t u s L o o k u p > < A P A u t h o r   x m l n s = " 9 0 5 c 3 8 8 8 - 6 2 8 5 - 4 5 d 0 - b d 7 6 - 6 0 a 9 a c 2 d 7 3 8 c " > < U s e r I n f o > < D i s p l a y N a m e > R E D M O N D \ m a t t h o s < / D i s p l a y N a m e > < A c c o u n t I d > 5 9 < / A c c o u n t I d > < A c c o u n t T y p e / > < / U s e r I n f o > < / A P A u t h o r > < T P C o m m a n d L i n e   x m l n s = " 9 0 5 c 3 8 8 8 - 6 2 8 5 - 4 5 d 0 - b d 7 6 - 6 0 a 9 a c 2 d 7 3 8 c "   x s i : n i l = " t r u e " / > < I n t l L a n g R e v i e w e r   x m l n s = " 9 0 5 c 3 8 8 8 - 6 2 8 5 - 4 5 d 0 - b d 7 6 - 6 0 a 9 a c 2 d 7 3 8 c "   x s i : n i l = " t r u e " / > < O p e n T e m p l a t e   x m l n s = " 9 0 5 c 3 8 8 8 - 6 2 8 5 - 4 5 d 0 - b d 7 6 - 6 0 a 9 a c 2 d 7 3 8 c " > t r u e < / O p e n T e m p l a t e > < C S X S u b m i s s i o n D a t e   x m l n s = " 9 0 5 c 3 8 8 8 - 6 2 8 5 - 4 5 d 0 - b d 7 6 - 6 0 a 9 a c 2 d 7 3 8 c "   x s i : n i l = " t r u e " / > < T a x C a t c h A l l   x m l n s = " 9 0 5 c 3 8 8 8 - 6 2 8 5 - 4 5 d 0 - b d 7 6 - 6 0 a 9 a c 2 d 7 3 8 c " / > < M a n a g e r   x m l n s = " 9 0 5 c 3 8 8 8 - 6 2 8 5 - 4 5 d 0 - b d 7 6 - 6 0 a 9 a c 2 d 7 3 8 c "   x s i : n i l = " t r u e " / > < N u m e r i c I d   x m l n s = " 9 0 5 c 3 8 8 8 - 6 2 8 5 - 4 5 d 0 - b d 7 6 - 6 0 a 9 a c 2 d 7 3 8 c "   x s i : n i l = " t r u e " / > < P a r e n t A s s e t I d   x m l n s = " 9 0 5 c 3 8 8 8 - 6 2 8 5 - 4 5 d 0 - b d 7 6 - 6 0 a 9 a c 2 d 7 3 8 c "   x s i : n i l = " t r u e " / > < O r i g i n a l S o u r c e M a r k e t   x m l n s = " 9 0 5 c 3 8 8 8 - 6 2 8 5 - 4 5 d 0 - b d 7 6 - 6 0 a 9 a c 2 d 7 3 8 c " > e n g l i s h < / O r i g i n a l S o u r c e M a r k e t > < A p p r o v a l S t a t u s   x m l n s = " 9 0 5 c 3 8 8 8 - 6 2 8 5 - 4 5 d 0 - b d 7 6 - 6 0 a 9 a c 2 d 7 3 8 c " > I n P r o g r e s s < / A p p r o v a l S t a t u s > < T P C o m p o n e n t   x m l n s = " 9 0 5 c 3 8 8 8 - 6 2 8 5 - 4 5 d 0 - b d 7 6 - 6 0 a 9 a c 2 d 7 3 8 c "   x s i : n i l = " t r u e " / > < E d i t o r i a l T a g s   x m l n s = " 9 0 5 c 3 8 8 8 - 6 2 8 5 - 4 5 d 0 - b d 7 6 - 6 0 a 9 a c 2 d 7 3 8 c "   x s i : n i l = " t r u e " / > < T P E x e c u t a b l e   x m l n s = " 9 0 5 c 3 8 8 8 - 6 2 8 5 - 4 5 d 0 - b d 7 6 - 6 0 a 9 a c 2 d 7 3 8 c "   x s i : n i l = " t r u e " / > < T P L a u n c h H e l p L i n k   x m l n s = " 9 0 5 c 3 8 8 8 - 6 2 8 5 - 4 5 d 0 - b d 7 6 - 6 0 a 9 a c 2 d 7 3 8 c "   x s i : n i l = " t r u e " / > < L o c C o m m e n t s   x m l n s = " 9 0 5 c 3 8 8 8 - 6 2 8 5 - 4 5 d 0 - b d 7 6 - 6 0 a 9 a c 2 d 7 3 8 c "   x s i : n i l = " t r u e " / > < L o c R e c o m m e n d e d H a n d o f f   x m l n s = " 9 0 5 c 3 8 8 8 - 6 2 8 5 - 4 5 d 0 - b d 7 6 - 6 0 a 9 a c 2 d 7 3 8 c "   x s i : n i l = " t r u e " / > < S o u r c e T i t l e   x m l n s = " 9 0 5 c 3 8 8 8 - 6 2 8 5 - 4 5 d 0 - b d 7 6 - 6 0 a 9 a c 2 d 7 3 8 c "   x s i : n i l = " t r u e " / > < C S X U p d a t e   x m l n s = " 9 0 5 c 3 8 8 8 - 6 2 8 5 - 4 5 d 0 - b d 7 6 - 6 0 a 9 a c 2 d 7 3 8 c " > f a l s e < / C S X U p d a t e > < I n t l L o c P r i o r i t y   x m l n s = " 9 0 5 c 3 8 8 8 - 6 2 8 5 - 4 5 d 0 - b d 7 6 - 6 0 a 9 a c 2 d 7 3 8 c "   x s i : n i l = " t r u e " / > < U A P r o j e c t e d T o t a l W o r d s   x m l n s = " 9 0 5 c 3 8 8 8 - 6 2 8 5 - 4 5 d 0 - b d 7 6 - 6 0 a 9 a c 2 d 7 3 8 c "   x s i : n i l = " t r u e " / > < A s s e t T y p e   x m l n s = " 9 0 5 c 3 8 8 8 - 6 2 8 5 - 4 5 d 0 - b d 7 6 - 6 0 a 9 a c 2 d 7 3 8 c " > T P < / A s s e t T y p e > < M a c h i n e T r a n s l a t e d   x m l n s = " 9 0 5 c 3 8 8 8 - 6 2 8 5 - 4 5 d 0 - b d 7 6 - 6 0 a 9 a c 2 d 7 3 8 c " > f a l s e < / M a c h i n e T r a n s l a t e d > < O u t p u t C a c h i n g O n   x m l n s = " 9 0 5 c 3 8 8 8 - 6 2 8 5 - 4 5 d 0 - b d 7 6 - 6 0 a 9 a c 2 d 7 3 8 c " > f a l s e < / O u t p u t C a c h i n g O n > < T e m p l a t e S t a t u s   x m l n s = " 9 0 5 c 3 8 8 8 - 6 2 8 5 - 4 5 d 0 - b d 7 6 - 6 0 a 9 a c 2 d 7 3 8 c " > C o m p l e t e < / T e m p l a t e S t a t u s > < I s S e a r c h a b l e   x m l n s = " 9 0 5 c 3 8 8 8 - 6 2 8 5 - 4 5 d 0 - b d 7 6 - 6 0 a 9 a c 2 d 7 3 8 c " > t r u e < / I s S e a r c h a b l e > < C o n t e n t I t e m   x m l n s = " 9 0 5 c 3 8 8 8 - 6 2 8 5 - 4 5 d 0 - b d 7 6 - 6 0 a 9 a c 2 d 7 3 8 c "   x s i : n i l = " t r u e " / > < H a n d o f f T o M S D N   x m l n s = " 9 0 5 c 3 8 8 8 - 6 2 8 5 - 4 5 d 0 - b d 7 6 - 6 0 a 9 a c 2 d 7 3 8 c "   x s i : n i l = " t r u e " / > < S h o w I n   x m l n s = " 9 0 5 c 3 8 8 8 - 6 2 8 5 - 4 5 d 0 - b d 7 6 - 6 0 a 9 a c 2 d 7 3 8 c " > S h o w   e v e r y w h e r e < / S h o w I n > < T h u m b n a i l A s s e t I d   x m l n s = " 9 0 5 c 3 8 8 8 - 6 2 8 5 - 4 5 d 0 - b d 7 6 - 6 0 a 9 a c 2 d 7 3 8 c "   x s i : n i l = " t r u e " / > < U A L o c C o m m e n t s   x m l n s = " 9 0 5 c 3 8 8 8 - 6 2 8 5 - 4 5 d 0 - b d 7 6 - 6 0 a 9 a c 2 d 7 3 8 c "   x s i : n i l = " t r u e " / > < U A L o c R e c o m m e n d a t i o n   x m l n s = " 9 0 5 c 3 8 8 8 - 6 2 8 5 - 4 5 d 0 - b d 7 6 - 6 0 a 9 a c 2 d 7 3 8 c " > L o c a l i z e < / U A L o c R e c o m m e n d a t i o n > < L a s t M o d i f i e d D a t e T i m e   x m l n s = " 9 0 5 c 3 8 8 8 - 6 2 8 5 - 4 5 d 0 - b d 7 6 - 6 0 a 9 a c 2 d 7 3 8 c "   x s i : n i l = " t r u e " / > < L e g a c y D a t a   x m l n s = " 9 0 5 c 3 8 8 8 - 6 2 8 5 - 4 5 d 0 - b d 7 6 - 6 0 a 9 a c 2 d 7 3 8 c "   x s i : n i l = " t r u e " / > < L o c M a n u a l T e s t R e q u i r e d   x m l n s = " 9 0 5 c 3 8 8 8 - 6 2 8 5 - 4 5 d 0 - b d 7 6 - 6 0 a 9 a c 2 d 7 3 8 c " > f a l s e < / L o c M a n u a l T e s t R e q u i r e d > < L o c M a r k e t G r o u p T i e r s 2   x m l n s = " 9 0 5 c 3 8 8 8 - 6 2 8 5 - 4 5 d 0 - b d 7 6 - 6 0 a 9 a c 2 d 7 3 8 c "   x s i : n i l = " t r u e " / > < C l i p A r t F i l e n a m e   x m l n s = " 9 0 5 c 3 8 8 8 - 6 2 8 5 - 4 5 d 0 - b d 7 6 - 6 0 a 9 a c 2 d 7 3 8 c "   x s i : n i l = " t r u e " / > < T P A p p l i c a t i o n   x m l n s = " 9 0 5 c 3 8 8 8 - 6 2 8 5 - 4 5 d 0 - b d 7 6 - 6 0 a 9 a c 2 d 7 3 8 c "   x s i : n i l = " t r u e " / > < C S X H a s h   x m l n s = " 9 0 5 c 3 8 8 8 - 6 2 8 5 - 4 5 d 0 - b d 7 6 - 6 0 a 9 a c 2 d 7 3 8 c "   x s i : n i l = " t r u e " / > < D i r e c t S o u r c e M a r k e t   x m l n s = " 9 0 5 c 3 8 8 8 - 6 2 8 5 - 4 5 d 0 - b d 7 6 - 6 0 a 9 a c 2 d 7 3 8 c " > e n g l i s h < / D i r e c t S o u r c e M a r k e t > < P r i m a r y I m a g e G e n   x m l n s = " 9 0 5 c 3 8 8 8 - 6 2 8 5 - 4 5 d 0 - b d 7 6 - 6 0 a 9 a c 2 d 7 3 8 c " > f a l s e < / P r i m a r y I m a g e G e n > < P l a n n e d P u b D a t e   x m l n s = " 9 0 5 c 3 8 8 8 - 6 2 8 5 - 4 5 d 0 - b d 7 6 - 6 0 a 9 a c 2 d 7 3 8 c "   x s i : n i l = " t r u e " / > < C S X S u b m i s s i o n M a r k e t   x m l n s = " 9 0 5 c 3 8 8 8 - 6 2 8 5 - 4 5 d 0 - b d 7 6 - 6 0 a 9 a c 2 d 7 3 8 c "   x s i : n i l = " t r u e " / > < D o w n l o a d s   x m l n s = " 9 0 5 c 3 8 8 8 - 6 2 8 5 - 4 5 d 0 - b d 7 6 - 6 0 a 9 a c 2 d 7 3 8 c " > 0 < / D o w n l o a d s > < A r t S a m p l e D o c s   x m l n s = " 9 0 5 c 3 8 8 8 - 6 2 8 5 - 4 5 d 0 - b d 7 6 - 6 0 a 9 a c 2 d 7 3 8 c "   x s i : n i l = " t r u e " / > < T r u s t L e v e l   x m l n s = " 9 0 5 c 3 8 8 8 - 6 2 8 5 - 4 5 d 0 - b d 7 6 - 6 0 a 9 a c 2 d 7 3 8 c " > 1   M i c r o s o f t   M a n a g e d   C o n t e n t < / T r u s t L e v e l > < B l o c k P u b l i s h   x m l n s = " 9 0 5 c 3 8 8 8 - 6 2 8 5 - 4 5 d 0 - b d 7 6 - 6 0 a 9 a c 2 d 7 3 8 c " > f a l s e < / B l o c k P u b l i s h > < T P L a u n c h H e l p L i n k T y p e   x m l n s = " 9 0 5 c 3 8 8 8 - 6 2 8 5 - 4 5 d 0 - b d 7 6 - 6 0 a 9 a c 2 d 7 3 8 c " > T e m p l a t e < / T P L a u n c h H e l p L i n k T y p e > < L o c a l i z a t i o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L o c a l i z a t i o n T a g s T a x H T F i e l d 0 > < B u s i n e s s G r o u p   x m l n s = " 9 0 5 c 3 8 8 8 - 6 2 8 5 - 4 5 d 0 - b d 7 6 - 6 0 a 9 a c 2 d 7 3 8 c "   x s i : n i l = " t r u e " / > < P r o v i d e r s   x m l n s = " 9 0 5 c 3 8 8 8 - 6 2 8 5 - 4 5 d 0 - b d 7 6 - 6 0 a 9 a c 2 d 7 3 8 c "   x s i : n i l = " t r u e " / > < T e m p l a t e T e m p l a t e T y p e   x m l n s = " 9 0 5 c 3 8 8 8 - 6 2 8 5 - 4 5 d 0 - b d 7 6 - 6 0 a 9 a c 2 d 7 3 8 c " > E x c e l   S p r e a d s h e e t   T e m p l a t e < / T e m p l a t e T e m p l a t e T y p e > < T i m e s C l o n e d   x m l n s = " 9 0 5 c 3 8 8 8 - 6 2 8 5 - 4 5 d 0 - b d 7 6 - 6 0 a 9 a c 2 d 7 3 8 c "   x s i : n i l = " t r u e " / > < T P A p p V e r s i o n   x m l n s = " 9 0 5 c 3 8 8 8 - 6 2 8 5 - 4 5 d 0 - b d 7 6 - 6 0 a 9 a c 2 d 7 3 8 c "   x s i : n i l = " t r u e " / > < V o t e C o u n t   x m l n s = " 9 0 5 c 3 8 8 8 - 6 2 8 5 - 4 5 d 0 - b d 7 6 - 6 0 a 9 a c 2 d 7 3 8 c "   x s i : n i l = " t r u e " / > < A v e r a g e R a t i n g   x m l n s = " 9 0 5 c 3 8 8 8 - 6 2 8 5 - 4 5 d 0 - b d 7 6 - 6 0 a 9 a c 2 d 7 3 8 c "   x s i : n i l = " t r u e " / > < F e a t u r e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F e a t u r e T a g s T a x H T F i e l d 0 > < P r o v i d e r   x m l n s = " 9 0 5 c 3 8 8 8 - 6 2 8 5 - 4 5 d 0 - b d 7 6 - 6 0 a 9 a c 2 d 7 3 8 c "   x s i : n i l = " t r u e " / > < U A C u r r e n t W o r d s   x m l n s = " 9 0 5 c 3 8 8 8 - 6 2 8 5 - 4 5 d 0 - b d 7 6 - 6 0 a 9 a c 2 d 7 3 8 c "   x s i : n i l = " t r u e " / > < A s s e t I d   x m l n s = " 9 0 5 c 3 8 8 8 - 6 2 8 5 - 4 5 d 0 - b d 7 6 - 6 0 a 9 a c 2 d 7 3 8 c " > T P 1 0 3 4 5 8 0 6 8 < / A s s e t I d > < T P C l i e n t V i e w e r   x m l n s = " 9 0 5 c 3 8 8 8 - 6 2 8 5 - 4 5 d 0 - b d 7 6 - 6 0 a 9 a c 2 d 7 3 8 c "   x s i : n i l = " t r u e " / > < D S A T A c t i o n T a k e n   x m l n s = " 9 0 5 c 3 8 8 8 - 6 2 8 5 - 4 5 d 0 - b d 7 6 - 6 0 a 9 a c 2 d 7 3 8 c "   x s i : n i l = " t r u e " / > < A P E d i t o r   x m l n s = " 9 0 5 c 3 8 8 8 - 6 2 8 5 - 4 5 d 0 - b d 7 6 - 6 0 a 9 a c 2 d 7 3 8 c " > < U s e r I n f o > < D i s p l a y N a m e > < / D i s p l a y N a m e > < A c c o u n t I d   x s i : n i l = " t r u e " > < / A c c o u n t I d > < A c c o u n t T y p e / > < / U s e r I n f o > < / A P E d i t o r > < T P I n s t a l l L o c a t i o n   x m l n s = " 9 0 5 c 3 8 8 8 - 6 2 8 5 - 4 5 d 0 - b d 7 6 - 6 0 a 9 a c 2 d 7 3 8 c "   x s i : n i l = " t r u e " / > < O O C a c h e I d   x m l n s = " 9 0 5 c 3 8 8 8 - 6 2 8 5 - 4 5 d 0 - b d 7 6 - 6 0 a 9 a c 2 d 7 3 8 c "   x s i : n i l = " t r u e " / > < I s D e l e t e d   x m l n s = " 9 0 5 c 3 8 8 8 - 6 2 8 5 - 4 5 d 0 - b d 7 6 - 6 0 a 9 a c 2 d 7 3 8 c " > f a l s e < / I s D e l e t e d > < P u b l i s h T a r g e t s   x m l n s = " 9 0 5 c 3 8 8 8 - 6 2 8 5 - 4 5 d 0 - b d 7 6 - 6 0 a 9 a c 2 d 7 3 8 c " > O f f i c e O n l i n e V N e x t < / P u b l i s h T a r g e t s > < A p p r o v a l L o g   x m l n s = " 9 0 5 c 3 8 8 8 - 6 2 8 5 - 4 5 d 0 - b d 7 6 - 6 0 a 9 a c 2 d 7 3 8 c "   x s i : n i l = " t r u e " / > < B u g N u m b e r   x m l n s = " 9 0 5 c 3 8 8 8 - 6 2 8 5 - 4 5 d 0 - b d 7 6 - 6 0 a 9 a c 2 d 7 3 8 c "   x s i : n i l = " t r u e " / > < C r a w l F o r D e p e n d e n c i e s   x m l n s = " 9 0 5 c 3 8 8 8 - 6 2 8 5 - 4 5 d 0 - b d 7 6 - 6 0 a 9 a c 2 d 7 3 8 c " > f a l s e < / C r a w l F o r D e p e n d e n c i e s > < I n t e r n a l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I n t e r n a l T a g s T a x H T F i e l d 0 > < L a s t H a n d O f f   x m l n s = " 9 0 5 c 3 8 8 8 - 6 2 8 5 - 4 5 d 0 - b d 7 6 - 6 0 a 9 a c 2 d 7 3 8 c "   x s i : n i l = " t r u e " / > < M i l e s t o n e   x m l n s = " 9 0 5 c 3 8 8 8 - 6 2 8 5 - 4 5 d 0 - b d 7 6 - 6 0 a 9 a c 2 d 7 3 8 c "   x s i : n i l = " t r u e " / > < O r i g i n a l R e l e a s e   x m l n s = " 9 0 5 c 3 8 8 8 - 6 2 8 5 - 4 5 d 0 - b d 7 6 - 6 0 a 9 a c 2 d 7 3 8 c " > 1 5 < / O r i g i n a l R e l e a s e > < R e c o m m e n d a t i o n s M o d i f i e r   x m l n s = " 9 0 5 c 3 8 8 8 - 6 2 8 5 - 4 5 d 0 - b d 7 6 - 6 0 a 9 a c 2 d 7 3 8 c "   x s i : n i l = " t r u e " / > < S c e n a r i o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S c e n a r i o T a g s T a x H T F i e l d 0 > < U A N o t e s   x m l n s = " 9 0 5 c 3 8 8 8 - 6 2 8 5 - 4 5 d 0 - b d 7 6 - 6 0 a 9 a c 2 d 7 3 8 c "   x s i : n i l = " t r u e " / > < D e s c r i p t i o n 0   x m l n s = " a 0 b 6 4 b 5 3 - f b a 7 - 4 3 c a - b 9 5 2 - 9 0 e 5 e 7 4 7 7 3 d d "   x s i : n i l = " t r u e " / > < C o m p o n e n t 0   x m l n s = " a 0 b 6 4 b 5 3 - f b a 7 - 4 3 c a - b 9 5 2 - 9 0 e 5 e 7 4 7 7 3 d d "   x s i : n i l = " t r u e " / > < / d o c u m e n t M a n a g e m e n t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 A s s e t E d i t F o r m 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D7BC0AE7-194C-4CA6-9653-6B2E7C100BFD}">
  <ds:schemaRefs/>
</ds:datastoreItem>
</file>

<file path=customXml/itemProps2.xml><?xml version="1.0" encoding="utf-8"?>
<ds:datastoreItem xmlns:ds="http://schemas.openxmlformats.org/officeDocument/2006/customXml" ds:itemID="{151DA431-173A-47F7-B161-078C114E3890}">
  <ds:schemaRefs/>
</ds:datastoreItem>
</file>

<file path=customXml/itemProps3.xml><?xml version="1.0" encoding="utf-8"?>
<ds:datastoreItem xmlns:ds="http://schemas.openxmlformats.org/officeDocument/2006/customXml" ds:itemID="{A86E3B0B-7F90-4824-8437-3F3F396E91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月度预算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business budget</dc:title>
  <cp:lastModifiedBy>admin</cp:lastModifiedBy>
  <dcterms:created xsi:type="dcterms:W3CDTF">2012-09-17T22:22:00Z</dcterms:created>
  <dcterms:modified xsi:type="dcterms:W3CDTF">2018-11-15T07:19:27Z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  <property fmtid="{D5CDD505-2E9C-101B-9397-08002B2CF9AE}" pid="12" name="KSOProductBuildVer">
    <vt:lpwstr>2052-10.1.0.6876</vt:lpwstr>
  </property>
</Properties>
</file>