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.xml" ContentType="application/vnd.openxmlformats-officedocument.spreadsheetml.table+xml"/>
  <Override PartName="/xl/tables/table60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1240" windowHeight="17745" tabRatio="809"/>
    <workbookView xWindow="11340" windowWidth="9210" windowHeight="6570"/>
  </bookViews>
  <sheets>
    <sheet name="年度趋势" sheetId="6" r:id="rId1"/>
    <sheet name="一月" sheetId="9" r:id="rId2"/>
    <sheet name="二月" sheetId="4" r:id="rId3"/>
    <sheet name="三月" sheetId="10" r:id="rId4"/>
    <sheet name="四月" sheetId="11" r:id="rId5"/>
    <sheet name="五月" sheetId="12" r:id="rId6"/>
    <sheet name="六月" sheetId="13" r:id="rId7"/>
    <sheet name="七月" sheetId="14" r:id="rId8"/>
    <sheet name="八月" sheetId="15" r:id="rId9"/>
    <sheet name="九月" sheetId="16" r:id="rId10"/>
    <sheet name="十月" sheetId="17" r:id="rId11"/>
    <sheet name="十一月" sheetId="18" r:id="rId12"/>
    <sheet name="十二月" sheetId="19" r:id="rId13"/>
  </sheets>
  <definedNames>
    <definedName name="_xlnm.Print_Area" localSheetId="1">一月!$A$1:$G$56</definedName>
    <definedName name="_xlnm.Print_Area" localSheetId="7">七月!$A$1:$G$56</definedName>
    <definedName name="_xlnm.Print_Area" localSheetId="3">三月!$A$1:$G$56</definedName>
    <definedName name="_xlnm.Print_Area" localSheetId="9">九月!$A$1:$G$56</definedName>
    <definedName name="_xlnm.Print_Area" localSheetId="2">二月!$A$1:$G$56</definedName>
    <definedName name="_xlnm.Print_Area" localSheetId="5">五月!$A$1:$G$56</definedName>
    <definedName name="_xlnm.Print_Area" localSheetId="8">八月!$A$1:$G$56</definedName>
    <definedName name="_xlnm.Print_Area" localSheetId="6">六月!$A$1:$H$56</definedName>
    <definedName name="_xlnm.Print_Area" localSheetId="11">十一月!$A$1:$G$56</definedName>
    <definedName name="_xlnm.Print_Area" localSheetId="12">十二月!$A$1:$G$56</definedName>
    <definedName name="_xlnm.Print_Area" localSheetId="10">十月!$A$1:$G$51</definedName>
    <definedName name="_xlnm.Print_Area" localSheetId="4">四月!$A$1:$G$56</definedName>
    <definedName name="_xlnm.Print_Area" localSheetId="0">年度趋势!$B$1:$J$42</definedName>
  </definedNames>
  <calcPr calcId="144525"/>
</workbook>
</file>

<file path=xl/sharedStrings.xml><?xml version="1.0" encoding="utf-8"?>
<sst xmlns="http://schemas.openxmlformats.org/spreadsheetml/2006/main" count="58">
  <si>
    <t>费用趋势标题</t>
  </si>
  <si>
    <t>月份</t>
  </si>
  <si>
    <r>
      <t>费用</t>
    </r>
    <r>
      <rPr>
        <b/>
        <sz val="12"/>
        <color theme="1"/>
        <rFont val="Arial"/>
        <charset val="134"/>
      </rPr>
      <t xml:space="preserve"> 1</t>
    </r>
  </si>
  <si>
    <r>
      <t>费用</t>
    </r>
    <r>
      <rPr>
        <b/>
        <sz val="12"/>
        <color theme="1"/>
        <rFont val="Arial"/>
        <charset val="134"/>
      </rPr>
      <t xml:space="preserve"> 2</t>
    </r>
  </si>
  <si>
    <r>
      <t>费用</t>
    </r>
    <r>
      <rPr>
        <b/>
        <sz val="12"/>
        <color theme="1"/>
        <rFont val="Arial"/>
        <charset val="134"/>
      </rPr>
      <t xml:space="preserve"> 3</t>
    </r>
  </si>
  <si>
    <r>
      <t>费用</t>
    </r>
    <r>
      <rPr>
        <b/>
        <sz val="12"/>
        <color theme="1"/>
        <rFont val="Arial"/>
        <charset val="134"/>
      </rPr>
      <t xml:space="preserve"> 4</t>
    </r>
  </si>
  <si>
    <r>
      <t>费用</t>
    </r>
    <r>
      <rPr>
        <b/>
        <sz val="12"/>
        <color theme="1"/>
        <rFont val="Arial"/>
        <charset val="134"/>
      </rPr>
      <t xml:space="preserve"> 5</t>
    </r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</si>
  <si>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</si>
  <si>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</si>
  <si>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</si>
  <si>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</si>
  <si>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</si>
  <si>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</si>
  <si>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</si>
  <si>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</si>
  <si>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</si>
  <si>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</si>
  <si>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</si>
  <si>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</si>
  <si>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总计</t>
  </si>
  <si>
    <t>趋势</t>
  </si>
  <si>
    <t>一月费用</t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</si>
  <si>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1</t>
    </r>
  </si>
  <si>
    <t>日期</t>
  </si>
  <si>
    <t>采购订单号</t>
  </si>
  <si>
    <t>供应商/说明</t>
  </si>
  <si>
    <t>金额</t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</si>
  <si>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1</t>
    </r>
  </si>
  <si>
    <t>小计</t>
  </si>
  <si>
    <t>x</t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</si>
  <si>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2</t>
    </r>
  </si>
  <si>
    <t>说明</t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</si>
  <si>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2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</si>
  <si>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3</t>
    </r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</si>
  <si>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3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</si>
  <si>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4</t>
    </r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</si>
  <si>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4</t>
    </r>
  </si>
  <si>
    <t>s</t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</si>
  <si>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5</t>
    </r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</si>
  <si>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5</t>
    </r>
  </si>
  <si>
    <t>二月费用</t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</si>
  <si>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1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</si>
  <si>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2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</si>
  <si>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3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</si>
  <si>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4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</si>
  <si>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5</t>
    </r>
  </si>
  <si>
    <t>三月费用</t>
  </si>
  <si>
    <t>四月费用</t>
  </si>
  <si>
    <t>五月费用</t>
  </si>
  <si>
    <t>六月费用</t>
  </si>
  <si>
    <t>七月费用</t>
  </si>
  <si>
    <t>八月费用</t>
  </si>
  <si>
    <t>九月费用</t>
  </si>
  <si>
    <t>十月费用</t>
  </si>
  <si>
    <t>十一月费用</t>
  </si>
  <si>
    <t>十二月费用</t>
  </si>
  <si>
    <r>
      <rPr>
        <sz val="11"/>
        <color theme="1"/>
        <rFont val="Microsoft YaHei"/>
        <charset val="134"/>
      </rPr>
      <t xml:space="preserve">示例 </t>
    </r>
    <r>
      <rPr>
        <sz val="11"/>
        <color theme="1"/>
        <rFont val="Arial"/>
        <charset val="134"/>
      </rPr>
      <t>3</t>
    </r>
  </si>
  <si>
    <r>
      <rPr>
        <sz val="11"/>
        <color theme="1"/>
        <rFont val="Microsoft YaHei"/>
        <charset val="134"/>
      </rPr>
      <t xml:space="preserve">示例 </t>
    </r>
    <r>
      <rPr>
        <sz val="11"/>
        <color theme="1"/>
        <rFont val="Arial"/>
        <charset val="134"/>
      </rPr>
      <t>4</t>
    </r>
  </si>
</sst>
</file>

<file path=xl/styles.xml><?xml version="1.0" encoding="utf-8"?>
<styleSheet xmlns="http://schemas.openxmlformats.org/spreadsheetml/2006/main">
  <numFmts count="5">
    <numFmt numFmtId="176" formatCode="m/d;@"/>
    <numFmt numFmtId="177" formatCode="_(* #,##0.00_);_(* \(#,##0.00\);_(* &quot;-&quot;??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黑体"/>
      <charset val="134"/>
      <scheme val="minor"/>
    </font>
    <font>
      <sz val="11"/>
      <color theme="1"/>
      <name val="Microsoft YaHei"/>
      <charset val="134"/>
    </font>
    <font>
      <b/>
      <sz val="18"/>
      <name val="Microsoft YaHei"/>
      <charset val="134"/>
    </font>
    <font>
      <b/>
      <sz val="18"/>
      <name val="黑体"/>
      <charset val="134"/>
      <scheme val="minor"/>
    </font>
    <font>
      <b/>
      <sz val="14"/>
      <color theme="1"/>
      <name val="Microsoft YaHei"/>
      <charset val="134"/>
    </font>
    <font>
      <b/>
      <sz val="14"/>
      <color theme="1"/>
      <name val="黑体"/>
      <charset val="134"/>
      <scheme val="minor"/>
    </font>
    <font>
      <b/>
      <sz val="11"/>
      <name val="黑体"/>
      <charset val="134"/>
      <scheme val="minor"/>
    </font>
    <font>
      <sz val="10"/>
      <color theme="1"/>
      <name val="Microsoft YaHei"/>
      <charset val="134"/>
    </font>
    <font>
      <sz val="11"/>
      <color theme="0"/>
      <name val="黑体"/>
      <charset val="134"/>
      <scheme val="minor"/>
    </font>
    <font>
      <sz val="11"/>
      <color theme="1"/>
      <name val="黑体"/>
      <charset val="129"/>
      <scheme val="minor"/>
    </font>
    <font>
      <sz val="12"/>
      <color theme="1"/>
      <name val="黑体"/>
      <charset val="134"/>
      <scheme val="minor"/>
    </font>
    <font>
      <sz val="10"/>
      <color theme="1"/>
      <name val="黑体"/>
      <charset val="134"/>
      <scheme val="minor"/>
    </font>
    <font>
      <sz val="14"/>
      <color theme="1"/>
      <name val="黑体"/>
      <charset val="134"/>
      <scheme val="minor"/>
    </font>
    <font>
      <b/>
      <sz val="26"/>
      <color theme="1"/>
      <name val="Microsoft YaHei"/>
      <charset val="134"/>
    </font>
    <font>
      <b/>
      <sz val="12"/>
      <color theme="1"/>
      <name val="Microsoft YaHei"/>
      <charset val="134"/>
    </font>
    <font>
      <sz val="11"/>
      <color theme="0"/>
      <name val="黑体"/>
      <charset val="0"/>
      <scheme val="minor"/>
    </font>
    <font>
      <sz val="11"/>
      <color theme="1"/>
      <name val="黑体"/>
      <charset val="0"/>
      <scheme val="minor"/>
    </font>
    <font>
      <b/>
      <sz val="11"/>
      <color theme="1"/>
      <name val="黑体"/>
      <charset val="0"/>
      <scheme val="minor"/>
    </font>
    <font>
      <sz val="11"/>
      <color rgb="FF9C0006"/>
      <name val="黑体"/>
      <charset val="0"/>
      <scheme val="minor"/>
    </font>
    <font>
      <b/>
      <sz val="18"/>
      <color theme="3"/>
      <name val="黑体"/>
      <charset val="134"/>
      <scheme val="minor"/>
    </font>
    <font>
      <sz val="11"/>
      <color rgb="FF3F3F76"/>
      <name val="黑体"/>
      <charset val="0"/>
      <scheme val="minor"/>
    </font>
    <font>
      <sz val="11"/>
      <color rgb="FF006100"/>
      <name val="黑体"/>
      <charset val="0"/>
      <scheme val="minor"/>
    </font>
    <font>
      <u/>
      <sz val="11"/>
      <color rgb="FF0000FF"/>
      <name val="黑体"/>
      <charset val="0"/>
      <scheme val="minor"/>
    </font>
    <font>
      <b/>
      <sz val="11"/>
      <color theme="3"/>
      <name val="黑体"/>
      <charset val="134"/>
      <scheme val="minor"/>
    </font>
    <font>
      <u/>
      <sz val="11"/>
      <color rgb="FF800080"/>
      <name val="黑体"/>
      <charset val="0"/>
      <scheme val="minor"/>
    </font>
    <font>
      <b/>
      <sz val="13"/>
      <color theme="3"/>
      <name val="黑体"/>
      <charset val="134"/>
      <scheme val="minor"/>
    </font>
    <font>
      <sz val="11"/>
      <color rgb="FFFF0000"/>
      <name val="黑体"/>
      <charset val="0"/>
      <scheme val="minor"/>
    </font>
    <font>
      <b/>
      <sz val="11"/>
      <color rgb="FF3F3F3F"/>
      <name val="黑体"/>
      <charset val="0"/>
      <scheme val="minor"/>
    </font>
    <font>
      <i/>
      <sz val="11"/>
      <color rgb="FF7F7F7F"/>
      <name val="黑体"/>
      <charset val="0"/>
      <scheme val="minor"/>
    </font>
    <font>
      <sz val="11"/>
      <color rgb="FF9C6500"/>
      <name val="黑体"/>
      <charset val="0"/>
      <scheme val="minor"/>
    </font>
    <font>
      <b/>
      <sz val="15"/>
      <color theme="3"/>
      <name val="黑体"/>
      <charset val="134"/>
      <scheme val="minor"/>
    </font>
    <font>
      <sz val="11"/>
      <color rgb="FFFA7D00"/>
      <name val="黑体"/>
      <charset val="0"/>
      <scheme val="minor"/>
    </font>
    <font>
      <b/>
      <sz val="11"/>
      <color rgb="FFFFFFFF"/>
      <name val="黑体"/>
      <charset val="0"/>
      <scheme val="minor"/>
    </font>
    <font>
      <b/>
      <sz val="11"/>
      <color rgb="FFFA7D00"/>
      <name val="黑体"/>
      <charset val="0"/>
      <scheme val="minor"/>
    </font>
    <font>
      <b/>
      <sz val="11"/>
      <name val="Microsoft YaHei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theme="4"/>
      </patternFill>
    </fill>
    <fill>
      <patternFill patternType="solid">
        <fgColor theme="5" tint="0.799981688894314"/>
        <bgColor theme="5"/>
      </patternFill>
    </fill>
    <fill>
      <patternFill patternType="solid">
        <fgColor theme="6" tint="0.799981688894314"/>
        <bgColor theme="6"/>
      </patternFill>
    </fill>
    <fill>
      <patternFill patternType="solid">
        <fgColor theme="7" tint="0.799981688894314"/>
        <bgColor theme="8"/>
      </patternFill>
    </fill>
    <fill>
      <patternFill patternType="solid">
        <fgColor theme="8" tint="0.799981688894314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46">
    <border>
      <left/>
      <right/>
      <top/>
      <bottom/>
      <diagonal/>
    </border>
    <border>
      <left style="thin">
        <color theme="4" tint="0.399945066682943"/>
      </left>
      <right/>
      <top style="thin">
        <color theme="4" tint="0.399945066682943"/>
      </top>
      <bottom style="thin">
        <color theme="4" tint="0.399945066682943"/>
      </bottom>
      <diagonal/>
    </border>
    <border>
      <left/>
      <right/>
      <top style="thin">
        <color theme="4" tint="0.399945066682943"/>
      </top>
      <bottom style="thin">
        <color theme="4" tint="0.399945066682943"/>
      </bottom>
      <diagonal/>
    </border>
    <border>
      <left/>
      <right style="thin">
        <color theme="4" tint="0.399945066682943"/>
      </right>
      <top style="thin">
        <color theme="4" tint="0.399945066682943"/>
      </top>
      <bottom style="thin">
        <color theme="4" tint="0.399945066682943"/>
      </bottom>
      <diagonal/>
    </border>
    <border>
      <left style="thin">
        <color theme="5" tint="0.399945066682943"/>
      </left>
      <right/>
      <top style="thin">
        <color theme="5" tint="0.399945066682943"/>
      </top>
      <bottom style="thin">
        <color theme="5" tint="0.399945066682943"/>
      </bottom>
      <diagonal/>
    </border>
    <border>
      <left/>
      <right/>
      <top style="thin">
        <color theme="5" tint="0.399945066682943"/>
      </top>
      <bottom style="thin">
        <color theme="5" tint="0.399945066682943"/>
      </bottom>
      <diagonal/>
    </border>
    <border>
      <left/>
      <right style="thin">
        <color theme="5" tint="0.399945066682943"/>
      </right>
      <top style="thin">
        <color theme="5" tint="0.399945066682943"/>
      </top>
      <bottom style="thin">
        <color theme="5" tint="0.399945066682943"/>
      </bottom>
      <diagonal/>
    </border>
    <border>
      <left style="thin">
        <color theme="6" tint="0.399945066682943"/>
      </left>
      <right/>
      <top style="thin">
        <color theme="6" tint="0.399945066682943"/>
      </top>
      <bottom style="thin">
        <color theme="6" tint="0.399945066682943"/>
      </bottom>
      <diagonal/>
    </border>
    <border>
      <left/>
      <right/>
      <top style="thin">
        <color theme="6" tint="0.399945066682943"/>
      </top>
      <bottom style="thin">
        <color theme="6" tint="0.399945066682943"/>
      </bottom>
      <diagonal/>
    </border>
    <border>
      <left/>
      <right style="thin">
        <color theme="6" tint="0.399945066682943"/>
      </right>
      <top style="thin">
        <color theme="6" tint="0.399945066682943"/>
      </top>
      <bottom style="thin">
        <color theme="6" tint="0.399945066682943"/>
      </bottom>
      <diagonal/>
    </border>
    <border>
      <left style="thin">
        <color theme="8" tint="0.399945066682943"/>
      </left>
      <right/>
      <top style="thin">
        <color theme="8" tint="0.399945066682943"/>
      </top>
      <bottom style="thin">
        <color theme="8" tint="0.399945066682943"/>
      </bottom>
      <diagonal/>
    </border>
    <border>
      <left/>
      <right/>
      <top style="thin">
        <color theme="8" tint="0.399945066682943"/>
      </top>
      <bottom style="thin">
        <color theme="8" tint="0.399945066682943"/>
      </bottom>
      <diagonal/>
    </border>
    <border>
      <left/>
      <right style="thin">
        <color theme="8" tint="0.399945066682943"/>
      </right>
      <top style="thin">
        <color theme="8" tint="0.399945066682943"/>
      </top>
      <bottom style="thin">
        <color theme="8" tint="0.399945066682943"/>
      </bottom>
      <diagonal/>
    </border>
    <border>
      <left style="thin">
        <color theme="9" tint="0.399945066682943"/>
      </left>
      <right/>
      <top style="thin">
        <color theme="9" tint="0.399945066682943"/>
      </top>
      <bottom style="thin">
        <color theme="9" tint="0.399945066682943"/>
      </bottom>
      <diagonal/>
    </border>
    <border>
      <left/>
      <right/>
      <top style="thin">
        <color theme="9" tint="0.399945066682943"/>
      </top>
      <bottom style="thin">
        <color theme="9" tint="0.399945066682943"/>
      </bottom>
      <diagonal/>
    </border>
    <border>
      <left/>
      <right style="thin">
        <color theme="9" tint="0.399945066682943"/>
      </right>
      <top style="thin">
        <color theme="9" tint="0.399945066682943"/>
      </top>
      <bottom style="thin">
        <color theme="9" tint="0.39994506668294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medium">
        <color auto="1"/>
      </right>
      <top style="thin">
        <color theme="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/>
      <right style="medium">
        <color auto="1"/>
      </right>
      <top style="thin">
        <color theme="4"/>
      </top>
      <bottom/>
      <diagonal/>
    </border>
    <border>
      <left style="medium">
        <color auto="1"/>
      </left>
      <right/>
      <top style="double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medium">
        <color auto="1"/>
      </right>
      <top style="double">
        <color theme="4"/>
      </top>
      <bottom style="thin">
        <color theme="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21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3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28" borderId="42" applyNumberFormat="0" applyAlignment="0" applyProtection="0">
      <alignment vertical="center"/>
    </xf>
    <xf numFmtId="0" fontId="33" fillId="28" borderId="40" applyNumberFormat="0" applyAlignment="0" applyProtection="0">
      <alignment vertical="center"/>
    </xf>
    <xf numFmtId="0" fontId="32" fillId="31" borderId="4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77" fontId="5" fillId="0" borderId="0" xfId="8" applyFont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7" fillId="0" borderId="0" xfId="0" applyFont="1" applyBorder="1"/>
    <xf numFmtId="176" fontId="0" fillId="0" borderId="0" xfId="0" applyNumberFormat="1" applyBorder="1"/>
    <xf numFmtId="0" fontId="0" fillId="0" borderId="0" xfId="0" applyBorder="1"/>
    <xf numFmtId="177" fontId="0" fillId="0" borderId="0" xfId="8" applyFont="1" applyBorder="1"/>
    <xf numFmtId="0" fontId="1" fillId="0" borderId="0" xfId="0" applyFont="1" applyBorder="1"/>
    <xf numFmtId="0" fontId="8" fillId="0" borderId="0" xfId="0" applyFont="1" applyBorder="1"/>
    <xf numFmtId="0" fontId="6" fillId="4" borderId="4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7" fillId="0" borderId="0" xfId="0" applyFont="1" applyFill="1" applyBorder="1"/>
    <xf numFmtId="176" fontId="0" fillId="0" borderId="0" xfId="0" applyNumberFormat="1" applyFill="1" applyBorder="1"/>
    <xf numFmtId="0" fontId="0" fillId="0" borderId="0" xfId="0" applyFill="1" applyBorder="1"/>
    <xf numFmtId="177" fontId="0" fillId="0" borderId="0" xfId="8" applyFont="1" applyFill="1" applyBorder="1"/>
    <xf numFmtId="0" fontId="1" fillId="0" borderId="0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7" borderId="15" xfId="0" applyFont="1" applyFill="1" applyBorder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 applyFill="1" applyBorder="1"/>
    <xf numFmtId="177" fontId="1" fillId="0" borderId="0" xfId="8" applyFont="1" applyBorder="1"/>
    <xf numFmtId="0" fontId="10" fillId="0" borderId="0" xfId="0" applyFont="1"/>
    <xf numFmtId="0" fontId="7" fillId="0" borderId="0" xfId="0" applyFont="1"/>
    <xf numFmtId="0" fontId="11" fillId="0" borderId="0" xfId="0" applyFont="1"/>
    <xf numFmtId="177" fontId="5" fillId="0" borderId="0" xfId="0" applyNumberFormat="1" applyFont="1"/>
    <xf numFmtId="177" fontId="1" fillId="0" borderId="0" xfId="8" applyFont="1" applyFill="1" applyBorder="1"/>
    <xf numFmtId="0" fontId="12" fillId="0" borderId="0" xfId="0" applyFont="1"/>
    <xf numFmtId="0" fontId="0" fillId="8" borderId="0" xfId="0" applyFill="1"/>
    <xf numFmtId="0" fontId="0" fillId="8" borderId="0" xfId="0" applyFill="1" applyAlignment="1">
      <alignment vertical="center"/>
    </xf>
    <xf numFmtId="0" fontId="13" fillId="8" borderId="0" xfId="0" applyFont="1" applyFill="1" applyAlignment="1">
      <alignment horizontal="center" vertical="center"/>
    </xf>
    <xf numFmtId="0" fontId="14" fillId="0" borderId="16" xfId="0" applyFont="1" applyBorder="1"/>
    <xf numFmtId="0" fontId="14" fillId="9" borderId="17" xfId="0" applyFont="1" applyFill="1" applyBorder="1" applyAlignment="1">
      <alignment textRotation="45"/>
    </xf>
    <xf numFmtId="0" fontId="14" fillId="2" borderId="17" xfId="0" applyFont="1" applyFill="1" applyBorder="1" applyAlignment="1">
      <alignment textRotation="45"/>
    </xf>
    <xf numFmtId="0" fontId="14" fillId="10" borderId="17" xfId="0" applyFont="1" applyFill="1" applyBorder="1" applyAlignment="1">
      <alignment textRotation="45"/>
    </xf>
    <xf numFmtId="0" fontId="14" fillId="11" borderId="17" xfId="0" applyFont="1" applyFill="1" applyBorder="1" applyAlignment="1">
      <alignment textRotation="45"/>
    </xf>
    <xf numFmtId="0" fontId="14" fillId="12" borderId="18" xfId="0" applyFont="1" applyFill="1" applyBorder="1" applyAlignment="1">
      <alignment textRotation="45"/>
    </xf>
    <xf numFmtId="0" fontId="0" fillId="8" borderId="0" xfId="0" applyFill="1" applyAlignment="1">
      <alignment textRotation="45"/>
    </xf>
    <xf numFmtId="0" fontId="12" fillId="8" borderId="0" xfId="0" applyFont="1" applyFill="1"/>
    <xf numFmtId="0" fontId="4" fillId="0" borderId="19" xfId="0" applyFont="1" applyBorder="1"/>
    <xf numFmtId="177" fontId="12" fillId="0" borderId="20" xfId="8" applyFont="1" applyBorder="1"/>
    <xf numFmtId="177" fontId="12" fillId="0" borderId="21" xfId="8" applyFont="1" applyBorder="1"/>
    <xf numFmtId="2" fontId="12" fillId="8" borderId="0" xfId="0" applyNumberFormat="1" applyFont="1" applyFill="1"/>
    <xf numFmtId="0" fontId="4" fillId="0" borderId="22" xfId="0" applyFont="1" applyBorder="1"/>
    <xf numFmtId="177" fontId="12" fillId="0" borderId="23" xfId="8" applyFont="1" applyBorder="1"/>
    <xf numFmtId="177" fontId="12" fillId="0" borderId="24" xfId="8" applyFont="1" applyBorder="1"/>
    <xf numFmtId="177" fontId="12" fillId="0" borderId="25" xfId="8" applyFont="1" applyBorder="1"/>
    <xf numFmtId="177" fontId="12" fillId="0" borderId="26" xfId="8" applyFont="1" applyBorder="1"/>
    <xf numFmtId="0" fontId="4" fillId="0" borderId="27" xfId="0" applyFont="1" applyBorder="1"/>
    <xf numFmtId="177" fontId="5" fillId="0" borderId="28" xfId="8" applyFont="1" applyBorder="1"/>
    <xf numFmtId="177" fontId="5" fillId="0" borderId="29" xfId="8" applyFont="1" applyBorder="1"/>
    <xf numFmtId="177" fontId="5" fillId="0" borderId="30" xfId="8" applyFont="1" applyBorder="1"/>
    <xf numFmtId="177" fontId="5" fillId="0" borderId="31" xfId="8" applyFont="1" applyBorder="1"/>
    <xf numFmtId="0" fontId="4" fillId="0" borderId="32" xfId="0" applyFont="1" applyBorder="1" applyAlignment="1">
      <alignment horizontal="left" vertical="center"/>
    </xf>
    <xf numFmtId="0" fontId="0" fillId="13" borderId="33" xfId="0" applyFill="1" applyBorder="1"/>
    <xf numFmtId="0" fontId="0" fillId="13" borderId="34" xfId="0" applyFill="1" applyBorder="1"/>
    <xf numFmtId="0" fontId="0" fillId="13" borderId="35" xfId="0" applyFill="1" applyBorder="1"/>
    <xf numFmtId="0" fontId="0" fillId="13" borderId="36" xfId="0" applyFill="1" applyBorder="1"/>
    <xf numFmtId="0" fontId="0" fillId="13" borderId="37" xfId="0" applyFill="1" applyBorder="1"/>
    <xf numFmtId="2" fontId="0" fillId="8" borderId="0" xfId="0" applyNumberFormat="1" applyFill="1"/>
    <xf numFmtId="0" fontId="1" fillId="8" borderId="0" xfId="0" applyFont="1" applyFill="1"/>
    <xf numFmtId="0" fontId="1" fillId="8" borderId="0" xfId="0" applyFont="1" applyFill="1" applyBorder="1"/>
    <xf numFmtId="0" fontId="0" fillId="8" borderId="0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customXml" Target="../customXml/item3.xml"/><Relationship Id="rId15" Type="http://schemas.openxmlformats.org/officeDocument/2006/relationships/customXml" Target="../customXml/item2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ko-KR" sz="1800" b="1" i="0" u="none" strike="noStrike" kern="1200" baseline="0">
                <a:solidFill>
                  <a:sysClr val="windowText" lastClr="000000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按月费用趋势</a:t>
            </a:r>
            <a:endParaRPr lang="en-US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60576519035213"/>
          <c:y val="0.114669421487603"/>
          <c:w val="0.803428859568031"/>
          <c:h val="0.817665289256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年度趋势!$C$2</c:f>
              <c:strCache>
                <c:ptCount val="1"/>
                <c:pt idx="0">
                  <c:v>费用 1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年度趋势!$C$3:$C$14</c:f>
              <c:numCache>
                <c:formatCode>_(* #,##0.00_);_(* \(#,##0.00\);_(* "-"??_);_(@_)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年度趋势!$D$2</c:f>
              <c:strCache>
                <c:ptCount val="1"/>
                <c:pt idx="0">
                  <c:v>费用 2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年度趋势!$D$3:$D$14</c:f>
              <c:numCache>
                <c:formatCode>_(* #,##0.00_);_(* \(#,##0.00\);_(* "-"??_);_(@_)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</c:ser>
        <c:ser>
          <c:idx val="2"/>
          <c:order val="2"/>
          <c:tx>
            <c:strRef>
              <c:f>年度趋势!$E$2</c:f>
              <c:strCache>
                <c:ptCount val="1"/>
                <c:pt idx="0">
                  <c:v>费用 3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年度趋势!$E$3:$E$14</c:f>
              <c:numCache>
                <c:formatCode>_(* #,##0.00_);_(* \(#,##0.00\);_(* "-"??_);_(@_)</c:formatCode>
                <c:ptCount val="12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</c:ser>
        <c:ser>
          <c:idx val="3"/>
          <c:order val="3"/>
          <c:tx>
            <c:strRef>
              <c:f>年度趋势!$F$2</c:f>
              <c:strCache>
                <c:ptCount val="1"/>
                <c:pt idx="0">
                  <c:v>费用 4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年度趋势!$F$3:$F$14</c:f>
              <c:numCache>
                <c:formatCode>_(* #,##0.00_);_(* \(#,##0.00\);_(* "-"??_);_(@_)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</c:ser>
        <c:ser>
          <c:idx val="4"/>
          <c:order val="4"/>
          <c:tx>
            <c:strRef>
              <c:f>年度趋势!$G$2</c:f>
              <c:strCache>
                <c:ptCount val="1"/>
                <c:pt idx="0">
                  <c:v>费用 5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年度趋势!$G$3:$G$14</c:f>
              <c:numCache>
                <c:formatCode>_(* #,##0.00_);_(* \(#,##0.00\);_(* "-"??_);_(@_)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4348800"/>
        <c:axId val="74354688"/>
      </c:barChart>
      <c:catAx>
        <c:axId val="743488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354688"/>
        <c:crosses val="autoZero"/>
        <c:auto val="1"/>
        <c:lblAlgn val="ctr"/>
        <c:lblOffset val="100"/>
        <c:noMultiLvlLbl val="0"/>
      </c:catAx>
      <c:valAx>
        <c:axId val="743546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3488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HY중고딕"/>
              <a:ea typeface="微软雅黑" panose="020B0503020204020204" pitchFamily="34" charset="-122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621665</xdr:colOff>
      <xdr:row>17</xdr:row>
      <xdr:rowOff>24130</xdr:rowOff>
    </xdr:from>
    <xdr:to>
      <xdr:col>7</xdr:col>
      <xdr:colOff>728980</xdr:colOff>
      <xdr:row>41</xdr:row>
      <xdr:rowOff>119380</xdr:rowOff>
    </xdr:to>
    <xdr:graphicFrame>
      <xdr:nvGraphicFramePr>
        <xdr:cNvPr id="2" name="Chart 1"/>
        <xdr:cNvGraphicFramePr/>
      </xdr:nvGraphicFramePr>
      <xdr:xfrm>
        <a:off x="621665" y="6723380"/>
        <a:ext cx="7555865" cy="5086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Expense11" displayName="Expense11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10.xml><?xml version="1.0" encoding="utf-8"?>
<table xmlns="http://schemas.openxmlformats.org/spreadsheetml/2006/main" id="8" name="Expense52" displayName="Expense52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11.xml><?xml version="1.0" encoding="utf-8"?>
<table xmlns="http://schemas.openxmlformats.org/spreadsheetml/2006/main" id="12" name="Expense13" displayName="Expense13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12.xml><?xml version="1.0" encoding="utf-8"?>
<table xmlns="http://schemas.openxmlformats.org/spreadsheetml/2006/main" id="13" name="Expense23" displayName="Expense23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13.xml><?xml version="1.0" encoding="utf-8"?>
<table xmlns="http://schemas.openxmlformats.org/spreadsheetml/2006/main" id="14" name="Expense33" displayName="Expense33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14.xml><?xml version="1.0" encoding="utf-8"?>
<table xmlns="http://schemas.openxmlformats.org/spreadsheetml/2006/main" id="15" name="Expense43" displayName="Expense43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15.xml><?xml version="1.0" encoding="utf-8"?>
<table xmlns="http://schemas.openxmlformats.org/spreadsheetml/2006/main" id="16" name="Expense53" displayName="Expense53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16.xml><?xml version="1.0" encoding="utf-8"?>
<table xmlns="http://schemas.openxmlformats.org/spreadsheetml/2006/main" id="17" name="Expense14" displayName="Expense14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17.xml><?xml version="1.0" encoding="utf-8"?>
<table xmlns="http://schemas.openxmlformats.org/spreadsheetml/2006/main" id="18" name="Expense24" displayName="Expense24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18.xml><?xml version="1.0" encoding="utf-8"?>
<table xmlns="http://schemas.openxmlformats.org/spreadsheetml/2006/main" id="19" name="Expense34" displayName="Expense34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19.xml><?xml version="1.0" encoding="utf-8"?>
<table xmlns="http://schemas.openxmlformats.org/spreadsheetml/2006/main" id="20" name="Expense44" displayName="Expense44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2.xml><?xml version="1.0" encoding="utf-8"?>
<table xmlns="http://schemas.openxmlformats.org/spreadsheetml/2006/main" id="3" name="Expense21" displayName="Expense21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20.xml><?xml version="1.0" encoding="utf-8"?>
<table xmlns="http://schemas.openxmlformats.org/spreadsheetml/2006/main" id="21" name="Expense54" displayName="Expense54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21.xml><?xml version="1.0" encoding="utf-8"?>
<table xmlns="http://schemas.openxmlformats.org/spreadsheetml/2006/main" id="22" name="Expense15" displayName="Expense15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22.xml><?xml version="1.0" encoding="utf-8"?>
<table xmlns="http://schemas.openxmlformats.org/spreadsheetml/2006/main" id="23" name="Expense25" displayName="Expense25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23.xml><?xml version="1.0" encoding="utf-8"?>
<table xmlns="http://schemas.openxmlformats.org/spreadsheetml/2006/main" id="24" name="Expense35" displayName="Expense35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24.xml><?xml version="1.0" encoding="utf-8"?>
<table xmlns="http://schemas.openxmlformats.org/spreadsheetml/2006/main" id="25" name="Expense45" displayName="Expense45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25.xml><?xml version="1.0" encoding="utf-8"?>
<table xmlns="http://schemas.openxmlformats.org/spreadsheetml/2006/main" id="26" name="Expense55" displayName="Expense55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26.xml><?xml version="1.0" encoding="utf-8"?>
<table xmlns="http://schemas.openxmlformats.org/spreadsheetml/2006/main" id="27" name="Expense16" displayName="Expense16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27.xml><?xml version="1.0" encoding="utf-8"?>
<table xmlns="http://schemas.openxmlformats.org/spreadsheetml/2006/main" id="28" name="Expense26" displayName="Expense26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28.xml><?xml version="1.0" encoding="utf-8"?>
<table xmlns="http://schemas.openxmlformats.org/spreadsheetml/2006/main" id="29" name="Expense36" displayName="Expense36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29.xml><?xml version="1.0" encoding="utf-8"?>
<table xmlns="http://schemas.openxmlformats.org/spreadsheetml/2006/main" id="30" name="Expense46" displayName="Expense46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3.xml><?xml version="1.0" encoding="utf-8"?>
<table xmlns="http://schemas.openxmlformats.org/spreadsheetml/2006/main" id="4" name="Expense31" displayName="Expense31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30.xml><?xml version="1.0" encoding="utf-8"?>
<table xmlns="http://schemas.openxmlformats.org/spreadsheetml/2006/main" id="31" name="Expense56" displayName="Expense56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31.xml><?xml version="1.0" encoding="utf-8"?>
<table xmlns="http://schemas.openxmlformats.org/spreadsheetml/2006/main" id="32" name="Expense17" displayName="Expense17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32.xml><?xml version="1.0" encoding="utf-8"?>
<table xmlns="http://schemas.openxmlformats.org/spreadsheetml/2006/main" id="33" name="Expense27" displayName="Expense27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33.xml><?xml version="1.0" encoding="utf-8"?>
<table xmlns="http://schemas.openxmlformats.org/spreadsheetml/2006/main" id="34" name="Expense37" displayName="Expense37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34.xml><?xml version="1.0" encoding="utf-8"?>
<table xmlns="http://schemas.openxmlformats.org/spreadsheetml/2006/main" id="35" name="Expense47" displayName="Expense47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35.xml><?xml version="1.0" encoding="utf-8"?>
<table xmlns="http://schemas.openxmlformats.org/spreadsheetml/2006/main" id="36" name="Expense57" displayName="Expense57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36.xml><?xml version="1.0" encoding="utf-8"?>
<table xmlns="http://schemas.openxmlformats.org/spreadsheetml/2006/main" id="37" name="Expense18" displayName="Expense18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37.xml><?xml version="1.0" encoding="utf-8"?>
<table xmlns="http://schemas.openxmlformats.org/spreadsheetml/2006/main" id="38" name="Expense28" displayName="Expense28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38.xml><?xml version="1.0" encoding="utf-8"?>
<table xmlns="http://schemas.openxmlformats.org/spreadsheetml/2006/main" id="39" name="Expense38" displayName="Expense38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39.xml><?xml version="1.0" encoding="utf-8"?>
<table xmlns="http://schemas.openxmlformats.org/spreadsheetml/2006/main" id="40" name="Expense48" displayName="Expense48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4.xml><?xml version="1.0" encoding="utf-8"?>
<table xmlns="http://schemas.openxmlformats.org/spreadsheetml/2006/main" id="10" name="Expense41" displayName="Expense41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40.xml><?xml version="1.0" encoding="utf-8"?>
<table xmlns="http://schemas.openxmlformats.org/spreadsheetml/2006/main" id="41" name="Expense58" displayName="Expense58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41.xml><?xml version="1.0" encoding="utf-8"?>
<table xmlns="http://schemas.openxmlformats.org/spreadsheetml/2006/main" id="42" name="Expense19" displayName="Expense19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42.xml><?xml version="1.0" encoding="utf-8"?>
<table xmlns="http://schemas.openxmlformats.org/spreadsheetml/2006/main" id="43" name="Expense29" displayName="Expense29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43.xml><?xml version="1.0" encoding="utf-8"?>
<table xmlns="http://schemas.openxmlformats.org/spreadsheetml/2006/main" id="44" name="Expense39" displayName="Expense39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44.xml><?xml version="1.0" encoding="utf-8"?>
<table xmlns="http://schemas.openxmlformats.org/spreadsheetml/2006/main" id="45" name="Expense49" displayName="Expense49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45.xml><?xml version="1.0" encoding="utf-8"?>
<table xmlns="http://schemas.openxmlformats.org/spreadsheetml/2006/main" id="46" name="Expense59" displayName="Expense59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46.xml><?xml version="1.0" encoding="utf-8"?>
<table xmlns="http://schemas.openxmlformats.org/spreadsheetml/2006/main" id="47" name="Expense110" displayName="Expense110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47.xml><?xml version="1.0" encoding="utf-8"?>
<table xmlns="http://schemas.openxmlformats.org/spreadsheetml/2006/main" id="48" name="Expense210" displayName="Expense210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48.xml><?xml version="1.0" encoding="utf-8"?>
<table xmlns="http://schemas.openxmlformats.org/spreadsheetml/2006/main" id="49" name="Expense310" displayName="Expense310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49.xml><?xml version="1.0" encoding="utf-8"?>
<table xmlns="http://schemas.openxmlformats.org/spreadsheetml/2006/main" id="50" name="Expense410" displayName="Expense410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5.xml><?xml version="1.0" encoding="utf-8"?>
<table xmlns="http://schemas.openxmlformats.org/spreadsheetml/2006/main" id="11" name="Expense51" displayName="Expense51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50.xml><?xml version="1.0" encoding="utf-8"?>
<table xmlns="http://schemas.openxmlformats.org/spreadsheetml/2006/main" id="51" name="Expense510" displayName="Expense510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51.xml><?xml version="1.0" encoding="utf-8"?>
<table xmlns="http://schemas.openxmlformats.org/spreadsheetml/2006/main" id="52" name="Expense111" displayName="Expense111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52.xml><?xml version="1.0" encoding="utf-8"?>
<table xmlns="http://schemas.openxmlformats.org/spreadsheetml/2006/main" id="53" name="Expense211" displayName="Expense211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53.xml><?xml version="1.0" encoding="utf-8"?>
<table xmlns="http://schemas.openxmlformats.org/spreadsheetml/2006/main" id="54" name="Expense311" displayName="Expense311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54.xml><?xml version="1.0" encoding="utf-8"?>
<table xmlns="http://schemas.openxmlformats.org/spreadsheetml/2006/main" id="55" name="Expense411" displayName="Expense411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55.xml><?xml version="1.0" encoding="utf-8"?>
<table xmlns="http://schemas.openxmlformats.org/spreadsheetml/2006/main" id="56" name="Expense511" displayName="Expense511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56.xml><?xml version="1.0" encoding="utf-8"?>
<table xmlns="http://schemas.openxmlformats.org/spreadsheetml/2006/main" id="57" name="Expense112" displayName="Expense112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57.xml><?xml version="1.0" encoding="utf-8"?>
<table xmlns="http://schemas.openxmlformats.org/spreadsheetml/2006/main" id="58" name="Expense212" displayName="Expense212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58.xml><?xml version="1.0" encoding="utf-8"?>
<table xmlns="http://schemas.openxmlformats.org/spreadsheetml/2006/main" id="59" name="Expense312" displayName="Expense312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59.xml><?xml version="1.0" encoding="utf-8"?>
<table xmlns="http://schemas.openxmlformats.org/spreadsheetml/2006/main" id="60" name="Expense412" displayName="Expense412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6.xml><?xml version="1.0" encoding="utf-8"?>
<table xmlns="http://schemas.openxmlformats.org/spreadsheetml/2006/main" id="2" name="Expense12" displayName="Expense12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60.xml><?xml version="1.0" encoding="utf-8"?>
<table xmlns="http://schemas.openxmlformats.org/spreadsheetml/2006/main" id="61" name="Expense512" displayName="Expense512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7.xml><?xml version="1.0" encoding="utf-8"?>
<table xmlns="http://schemas.openxmlformats.org/spreadsheetml/2006/main" id="5" name="Expense22" displayName="Expense22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8.xml><?xml version="1.0" encoding="utf-8"?>
<table xmlns="http://schemas.openxmlformats.org/spreadsheetml/2006/main" id="6" name="Expense32" displayName="Expense32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9.xml><?xml version="1.0" encoding="utf-8"?>
<table xmlns="http://schemas.openxmlformats.org/spreadsheetml/2006/main" id="7" name="Expense42" displayName="Expense42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5" Type="http://schemas.openxmlformats.org/officeDocument/2006/relationships/table" Target="../tables/table45.xml"/><Relationship Id="rId4" Type="http://schemas.openxmlformats.org/officeDocument/2006/relationships/table" Target="../tables/table44.xml"/><Relationship Id="rId3" Type="http://schemas.openxmlformats.org/officeDocument/2006/relationships/table" Target="../tables/table43.xml"/><Relationship Id="rId2" Type="http://schemas.openxmlformats.org/officeDocument/2006/relationships/table" Target="../tables/table42.xml"/><Relationship Id="rId1" Type="http://schemas.openxmlformats.org/officeDocument/2006/relationships/table" Target="../tables/table41.xml"/></Relationships>
</file>

<file path=xl/worksheets/_rels/sheet11.xml.rels><?xml version="1.0" encoding="UTF-8" standalone="yes"?>
<Relationships xmlns="http://schemas.openxmlformats.org/package/2006/relationships"><Relationship Id="rId5" Type="http://schemas.openxmlformats.org/officeDocument/2006/relationships/table" Target="../tables/table50.xml"/><Relationship Id="rId4" Type="http://schemas.openxmlformats.org/officeDocument/2006/relationships/table" Target="../tables/table49.xml"/><Relationship Id="rId3" Type="http://schemas.openxmlformats.org/officeDocument/2006/relationships/table" Target="../tables/table48.xml"/><Relationship Id="rId2" Type="http://schemas.openxmlformats.org/officeDocument/2006/relationships/table" Target="../tables/table47.xml"/><Relationship Id="rId1" Type="http://schemas.openxmlformats.org/officeDocument/2006/relationships/table" Target="../tables/table46.xml"/></Relationships>
</file>

<file path=xl/worksheets/_rels/sheet12.xml.rels><?xml version="1.0" encoding="UTF-8" standalone="yes"?>
<Relationships xmlns="http://schemas.openxmlformats.org/package/2006/relationships"><Relationship Id="rId5" Type="http://schemas.openxmlformats.org/officeDocument/2006/relationships/table" Target="../tables/table55.xml"/><Relationship Id="rId4" Type="http://schemas.openxmlformats.org/officeDocument/2006/relationships/table" Target="../tables/table54.xml"/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table" Target="../tables/table51.xml"/></Relationships>
</file>

<file path=xl/worksheets/_rels/sheet13.xml.rels><?xml version="1.0" encoding="UTF-8" standalone="yes"?>
<Relationships xmlns="http://schemas.openxmlformats.org/package/2006/relationships"><Relationship Id="rId5" Type="http://schemas.openxmlformats.org/officeDocument/2006/relationships/table" Target="../tables/table60.xml"/><Relationship Id="rId4" Type="http://schemas.openxmlformats.org/officeDocument/2006/relationships/table" Target="../tables/table59.xml"/><Relationship Id="rId3" Type="http://schemas.openxmlformats.org/officeDocument/2006/relationships/table" Target="../tables/table58.xml"/><Relationship Id="rId2" Type="http://schemas.openxmlformats.org/officeDocument/2006/relationships/table" Target="../tables/table57.xml"/><Relationship Id="rId1" Type="http://schemas.openxmlformats.org/officeDocument/2006/relationships/table" Target="../tables/table56.xml"/></Relationships>
</file>

<file path=xl/worksheets/_rels/sheet2.xml.rels><?xml version="1.0" encoding="UTF-8" standalone="yes"?>
<Relationships xmlns="http://schemas.openxmlformats.org/package/2006/relationships"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5" Type="http://schemas.openxmlformats.org/officeDocument/2006/relationships/table" Target="../tables/table10.xml"/><Relationship Id="rId4" Type="http://schemas.openxmlformats.org/officeDocument/2006/relationships/table" Target="../tables/table9.xml"/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5" Type="http://schemas.openxmlformats.org/officeDocument/2006/relationships/table" Target="../tables/table15.xml"/><Relationship Id="rId4" Type="http://schemas.openxmlformats.org/officeDocument/2006/relationships/table" Target="../tables/table14.xml"/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5" Type="http://schemas.openxmlformats.org/officeDocument/2006/relationships/table" Target="../tables/table20.xml"/><Relationship Id="rId4" Type="http://schemas.openxmlformats.org/officeDocument/2006/relationships/table" Target="../tables/table19.xml"/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5" Type="http://schemas.openxmlformats.org/officeDocument/2006/relationships/table" Target="../tables/table25.xml"/><Relationship Id="rId4" Type="http://schemas.openxmlformats.org/officeDocument/2006/relationships/table" Target="../tables/table24.xml"/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/Relationships>
</file>

<file path=xl/worksheets/_rels/sheet7.xml.rels><?xml version="1.0" encoding="UTF-8" standalone="yes"?>
<Relationships xmlns="http://schemas.openxmlformats.org/package/2006/relationships"><Relationship Id="rId5" Type="http://schemas.openxmlformats.org/officeDocument/2006/relationships/table" Target="../tables/table30.xml"/><Relationship Id="rId4" Type="http://schemas.openxmlformats.org/officeDocument/2006/relationships/table" Target="../tables/table29.xml"/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table" Target="../tables/table26.xml"/></Relationships>
</file>

<file path=xl/worksheets/_rels/sheet8.xml.rels><?xml version="1.0" encoding="UTF-8" standalone="yes"?>
<Relationships xmlns="http://schemas.openxmlformats.org/package/2006/relationships"><Relationship Id="rId5" Type="http://schemas.openxmlformats.org/officeDocument/2006/relationships/table" Target="../tables/table35.xml"/><Relationship Id="rId4" Type="http://schemas.openxmlformats.org/officeDocument/2006/relationships/table" Target="../tables/table34.xml"/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table" Target="../tables/table31.xml"/></Relationships>
</file>

<file path=xl/worksheets/_rels/sheet9.xml.rels><?xml version="1.0" encoding="UTF-8" standalone="yes"?>
<Relationships xmlns="http://schemas.openxmlformats.org/package/2006/relationships"><Relationship Id="rId5" Type="http://schemas.openxmlformats.org/officeDocument/2006/relationships/table" Target="../tables/table40.xml"/><Relationship Id="rId4" Type="http://schemas.openxmlformats.org/officeDocument/2006/relationships/table" Target="../tables/table39.xml"/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table" Target="../tables/table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zoomScale="80" zoomScaleNormal="80" workbookViewId="0">
      <selection activeCell="E47" sqref="E47"/>
    </sheetView>
    <sheetView tabSelected="1" workbookViewId="1">
      <selection activeCell="B1" sqref="B1:G1"/>
    </sheetView>
  </sheetViews>
  <sheetFormatPr defaultColWidth="9" defaultRowHeight="16.5"/>
  <cols>
    <col min="1" max="1" width="9" style="44"/>
    <col min="2" max="2" width="13.75" style="2" customWidth="1"/>
    <col min="3" max="15" width="15" customWidth="1"/>
  </cols>
  <sheetData>
    <row r="1" s="1" customFormat="1" ht="34.5" customHeight="1" spans="1:9">
      <c r="A1" s="45"/>
      <c r="B1" s="46" t="s">
        <v>0</v>
      </c>
      <c r="C1" s="46"/>
      <c r="D1" s="46"/>
      <c r="E1" s="46"/>
      <c r="F1" s="46"/>
      <c r="G1" s="46"/>
      <c r="H1" s="45"/>
      <c r="I1" s="45"/>
    </row>
    <row r="2" ht="46" customHeight="1" spans="2:15">
      <c r="B2" s="47" t="s">
        <v>1</v>
      </c>
      <c r="C2" s="48" t="s">
        <v>2</v>
      </c>
      <c r="D2" s="49" t="s">
        <v>3</v>
      </c>
      <c r="E2" s="50" t="s">
        <v>4</v>
      </c>
      <c r="F2" s="51" t="s">
        <v>5</v>
      </c>
      <c r="G2" s="52" t="s">
        <v>6</v>
      </c>
      <c r="H2" s="53"/>
      <c r="I2" s="44"/>
      <c r="J2" s="44"/>
      <c r="K2" s="44"/>
      <c r="L2" s="44"/>
      <c r="M2" s="44"/>
      <c r="N2" s="44"/>
      <c r="O2" s="44"/>
    </row>
    <row r="3" s="43" customFormat="1" ht="30" customHeight="1" spans="1:15">
      <c r="A3" s="54"/>
      <c r="B3" s="55" t="s">
        <v>7</v>
      </c>
      <c r="C3" s="56">
        <f>SUBTOTAL(109,Expense11[金额])</f>
        <v>100</v>
      </c>
      <c r="D3" s="56">
        <f>SUBTOTAL(109,Expense21[金额])</f>
        <v>200</v>
      </c>
      <c r="E3" s="56">
        <f>SUBTOTAL(109,Expense31[金额])</f>
        <v>300</v>
      </c>
      <c r="F3" s="56">
        <f>SUBTOTAL(109,Expense41[金额])</f>
        <v>400</v>
      </c>
      <c r="G3" s="57">
        <f>SUBTOTAL(109,Expense51[金额])</f>
        <v>500</v>
      </c>
      <c r="H3" s="58"/>
      <c r="I3" s="54"/>
      <c r="J3" s="54"/>
      <c r="K3" s="54"/>
      <c r="L3" s="54"/>
      <c r="M3" s="54"/>
      <c r="N3" s="54"/>
      <c r="O3" s="54"/>
    </row>
    <row r="4" s="43" customFormat="1" ht="30" customHeight="1" spans="1:15">
      <c r="A4" s="54"/>
      <c r="B4" s="59" t="s">
        <v>8</v>
      </c>
      <c r="C4" s="60">
        <f>SUBTOTAL(109,Expense12[金额])</f>
        <v>200</v>
      </c>
      <c r="D4" s="60">
        <f>SUBTOTAL(109,Expense22[金额])</f>
        <v>200</v>
      </c>
      <c r="E4" s="60">
        <f>SUBTOTAL(109,Expense32[金额])</f>
        <v>300</v>
      </c>
      <c r="F4" s="60">
        <f>SUBTOTAL(109,Expense42[金额])</f>
        <v>400</v>
      </c>
      <c r="G4" s="61">
        <f>SUBTOTAL(109,Expense52[金额])</f>
        <v>500</v>
      </c>
      <c r="H4" s="58"/>
      <c r="I4" s="54"/>
      <c r="J4" s="54"/>
      <c r="K4" s="54"/>
      <c r="L4" s="54"/>
      <c r="M4" s="54"/>
      <c r="N4" s="54"/>
      <c r="O4" s="54"/>
    </row>
    <row r="5" s="43" customFormat="1" ht="30" customHeight="1" spans="1:15">
      <c r="A5" s="54"/>
      <c r="B5" s="59" t="s">
        <v>9</v>
      </c>
      <c r="C5" s="60">
        <f>SUBTOTAL(109,Expense13[金额])</f>
        <v>300</v>
      </c>
      <c r="D5" s="60">
        <f>SUBTOTAL(109,Expense23[金额])</f>
        <v>200</v>
      </c>
      <c r="E5" s="60">
        <f>SUBTOTAL(109,Expense33[金额])</f>
        <v>300</v>
      </c>
      <c r="F5" s="60">
        <f>SUBTOTAL(109,Expense43[金额])</f>
        <v>400</v>
      </c>
      <c r="G5" s="61">
        <f>SUBTOTAL(109,Expense53[金额])</f>
        <v>500</v>
      </c>
      <c r="H5" s="58"/>
      <c r="I5" s="54"/>
      <c r="J5" s="54"/>
      <c r="K5" s="54"/>
      <c r="L5" s="54"/>
      <c r="M5" s="54"/>
      <c r="N5" s="54"/>
      <c r="O5" s="54"/>
    </row>
    <row r="6" s="43" customFormat="1" ht="30" customHeight="1" spans="1:15">
      <c r="A6" s="54"/>
      <c r="B6" s="59" t="s">
        <v>10</v>
      </c>
      <c r="C6" s="60">
        <f>SUBTOTAL(109,Expense14[金额])</f>
        <v>400</v>
      </c>
      <c r="D6" s="60">
        <f>SUBTOTAL(109,Expense24[金额])</f>
        <v>200</v>
      </c>
      <c r="E6" s="60">
        <f>SUBTOTAL(109,Expense34[金额])</f>
        <v>300</v>
      </c>
      <c r="F6" s="60">
        <f>SUBTOTAL(109,Expense44[金额])</f>
        <v>400</v>
      </c>
      <c r="G6" s="61">
        <f>SUBTOTAL(109,Expense54[金额])</f>
        <v>500</v>
      </c>
      <c r="H6" s="58"/>
      <c r="I6" s="54"/>
      <c r="J6" s="54"/>
      <c r="K6" s="54"/>
      <c r="L6" s="54"/>
      <c r="M6" s="54"/>
      <c r="N6" s="54"/>
      <c r="O6" s="54"/>
    </row>
    <row r="7" s="43" customFormat="1" ht="30" customHeight="1" spans="1:15">
      <c r="A7" s="54"/>
      <c r="B7" s="59" t="s">
        <v>11</v>
      </c>
      <c r="C7" s="60">
        <f>SUBTOTAL(109,Expense15[金额])</f>
        <v>500</v>
      </c>
      <c r="D7" s="60">
        <f>SUBTOTAL(109,Expense25[金额])</f>
        <v>200</v>
      </c>
      <c r="E7" s="60">
        <f>SUBTOTAL(109,Expense35[金额])</f>
        <v>300</v>
      </c>
      <c r="F7" s="60">
        <f>SUBTOTAL(109,Expense45[金额])</f>
        <v>400</v>
      </c>
      <c r="G7" s="61">
        <f>SUBTOTAL(109,Expense55[金额])</f>
        <v>500</v>
      </c>
      <c r="H7" s="58"/>
      <c r="I7" s="54"/>
      <c r="J7" s="54"/>
      <c r="K7" s="54"/>
      <c r="L7" s="54"/>
      <c r="M7" s="54"/>
      <c r="N7" s="54"/>
      <c r="O7" s="54"/>
    </row>
    <row r="8" s="43" customFormat="1" ht="30" customHeight="1" spans="1:15">
      <c r="A8" s="54"/>
      <c r="B8" s="59" t="s">
        <v>12</v>
      </c>
      <c r="C8" s="60">
        <f>SUBTOTAL(109,Expense16[金额])</f>
        <v>600</v>
      </c>
      <c r="D8" s="60">
        <f>SUBTOTAL(109,Expense26[金额])</f>
        <v>200</v>
      </c>
      <c r="E8" s="60">
        <f>SUBTOTAL(109,Expense36[金额])</f>
        <v>300</v>
      </c>
      <c r="F8" s="60">
        <f>SUBTOTAL(109,Expense46[金额])</f>
        <v>400</v>
      </c>
      <c r="G8" s="61">
        <f>SUBTOTAL(109,Expense56[金额])</f>
        <v>500</v>
      </c>
      <c r="H8" s="58"/>
      <c r="I8" s="54"/>
      <c r="J8" s="54"/>
      <c r="K8" s="54"/>
      <c r="L8" s="54"/>
      <c r="M8" s="54"/>
      <c r="N8" s="54"/>
      <c r="O8" s="54"/>
    </row>
    <row r="9" s="43" customFormat="1" ht="30" customHeight="1" spans="1:15">
      <c r="A9" s="54"/>
      <c r="B9" s="59" t="s">
        <v>13</v>
      </c>
      <c r="C9" s="60">
        <f>SUBTOTAL(109,Expense17[金额])</f>
        <v>700</v>
      </c>
      <c r="D9" s="60">
        <f>SUBTOTAL(109,Expense27[金额])</f>
        <v>200</v>
      </c>
      <c r="E9" s="60">
        <f>SUBTOTAL(109,Expense37[金额])</f>
        <v>300</v>
      </c>
      <c r="F9" s="60">
        <f>SUBTOTAL(109,Expense47[金额])</f>
        <v>400</v>
      </c>
      <c r="G9" s="61">
        <f>SUBTOTAL(109,Expense57[金额])</f>
        <v>500</v>
      </c>
      <c r="H9" s="58"/>
      <c r="I9" s="54"/>
      <c r="J9" s="54"/>
      <c r="K9" s="54"/>
      <c r="L9" s="54"/>
      <c r="M9" s="54"/>
      <c r="N9" s="54"/>
      <c r="O9" s="54"/>
    </row>
    <row r="10" s="43" customFormat="1" ht="30" customHeight="1" spans="1:15">
      <c r="A10" s="54"/>
      <c r="B10" s="59" t="s">
        <v>14</v>
      </c>
      <c r="C10" s="60">
        <f>SUBTOTAL(109,Expense18[金额])</f>
        <v>800</v>
      </c>
      <c r="D10" s="60">
        <f>SUBTOTAL(109,Expense28[金额])</f>
        <v>200</v>
      </c>
      <c r="E10" s="60">
        <f>SUBTOTAL(109,Expense38[金额])</f>
        <v>300</v>
      </c>
      <c r="F10" s="60">
        <f>SUBTOTAL(109,Expense48[金额])</f>
        <v>400</v>
      </c>
      <c r="G10" s="61">
        <f>SUBTOTAL(109,Expense58[金额])</f>
        <v>500</v>
      </c>
      <c r="H10" s="58"/>
      <c r="I10" s="54"/>
      <c r="J10" s="54"/>
      <c r="K10" s="54"/>
      <c r="L10" s="54"/>
      <c r="M10" s="54"/>
      <c r="N10" s="54"/>
      <c r="O10" s="54"/>
    </row>
    <row r="11" s="43" customFormat="1" ht="30" customHeight="1" spans="1:15">
      <c r="A11" s="54"/>
      <c r="B11" s="59" t="s">
        <v>15</v>
      </c>
      <c r="C11" s="60">
        <f>SUBTOTAL(109,Expense19[金额])</f>
        <v>900</v>
      </c>
      <c r="D11" s="60">
        <f>SUBTOTAL(109,Expense29[金额])</f>
        <v>200</v>
      </c>
      <c r="E11" s="60">
        <f>SUBTOTAL(109,Expense39[金额])</f>
        <v>300</v>
      </c>
      <c r="F11" s="60">
        <f>SUBTOTAL(109,Expense49[金额])</f>
        <v>400</v>
      </c>
      <c r="G11" s="61">
        <f>SUBTOTAL(109,Expense59[金额])</f>
        <v>500</v>
      </c>
      <c r="H11" s="58"/>
      <c r="I11" s="54"/>
      <c r="J11" s="54"/>
      <c r="K11" s="54"/>
      <c r="L11" s="54"/>
      <c r="M11" s="54"/>
      <c r="N11" s="54"/>
      <c r="O11" s="54"/>
    </row>
    <row r="12" s="43" customFormat="1" ht="30" customHeight="1" spans="1:15">
      <c r="A12" s="54"/>
      <c r="B12" s="59" t="s">
        <v>16</v>
      </c>
      <c r="C12" s="60">
        <f>SUBTOTAL(109,Expense110[金额])</f>
        <v>1000</v>
      </c>
      <c r="D12" s="60">
        <f>SUBTOTAL(109,Expense210[金额])</f>
        <v>200</v>
      </c>
      <c r="E12" s="60">
        <f>SUBTOTAL(109,Expense310[金额])</f>
        <v>300</v>
      </c>
      <c r="F12" s="60">
        <f>SUBTOTAL(109,Expense410[金额])</f>
        <v>400</v>
      </c>
      <c r="G12" s="61">
        <f>SUBTOTAL(109,Expense510[金额])</f>
        <v>500</v>
      </c>
      <c r="H12" s="58"/>
      <c r="I12" s="54"/>
      <c r="J12" s="54"/>
      <c r="K12" s="54"/>
      <c r="L12" s="54"/>
      <c r="M12" s="54"/>
      <c r="N12" s="54"/>
      <c r="O12" s="54"/>
    </row>
    <row r="13" s="43" customFormat="1" ht="30" customHeight="1" spans="1:15">
      <c r="A13" s="54"/>
      <c r="B13" s="59" t="s">
        <v>17</v>
      </c>
      <c r="C13" s="60">
        <f>SUBTOTAL(109,Expense111[金额])</f>
        <v>1100</v>
      </c>
      <c r="D13" s="60">
        <f>SUBTOTAL(109,Expense211[金额])</f>
        <v>200</v>
      </c>
      <c r="E13" s="60">
        <f>SUBTOTAL(109,Expense311[金额])</f>
        <v>300</v>
      </c>
      <c r="F13" s="60">
        <f>SUBTOTAL(109,Expense411[金额])</f>
        <v>400</v>
      </c>
      <c r="G13" s="61">
        <f>SUBTOTAL(109,Expense511[金额])</f>
        <v>500</v>
      </c>
      <c r="H13" s="58"/>
      <c r="I13" s="54"/>
      <c r="J13" s="54"/>
      <c r="K13" s="54"/>
      <c r="L13" s="54"/>
      <c r="M13" s="54"/>
      <c r="N13" s="54"/>
      <c r="O13" s="54"/>
    </row>
    <row r="14" s="43" customFormat="1" ht="30" customHeight="1" spans="1:15">
      <c r="A14" s="54"/>
      <c r="B14" s="59" t="s">
        <v>18</v>
      </c>
      <c r="C14" s="60">
        <f>SUBTOTAL(109,Expense112[金额])</f>
        <v>1200</v>
      </c>
      <c r="D14" s="60">
        <f>SUBTOTAL(109,Expense212[金额])</f>
        <v>200</v>
      </c>
      <c r="E14" s="62">
        <f>SUBTOTAL(109,Expense312[金额])</f>
        <v>300</v>
      </c>
      <c r="F14" s="62">
        <f>SUBTOTAL(109,Expense412[金额])</f>
        <v>400</v>
      </c>
      <c r="G14" s="63">
        <f>SUBTOTAL(109,Expense512[金额])</f>
        <v>500</v>
      </c>
      <c r="H14" s="58"/>
      <c r="I14" s="54"/>
      <c r="J14" s="54"/>
      <c r="K14" s="54"/>
      <c r="L14" s="54"/>
      <c r="M14" s="54"/>
      <c r="N14" s="54"/>
      <c r="O14" s="54"/>
    </row>
    <row r="15" s="43" customFormat="1" ht="30" customHeight="1" spans="1:15">
      <c r="A15" s="54"/>
      <c r="B15" s="64" t="s">
        <v>19</v>
      </c>
      <c r="C15" s="65">
        <f>SUM(C3:C14)</f>
        <v>7800</v>
      </c>
      <c r="D15" s="65">
        <f>SUM(D3:D14)</f>
        <v>2400</v>
      </c>
      <c r="E15" s="66">
        <f>SUM(E3:E14)</f>
        <v>3600</v>
      </c>
      <c r="F15" s="67">
        <f>SUM(F3:F14)</f>
        <v>4800</v>
      </c>
      <c r="G15" s="68">
        <f>SUM(G3:G14)</f>
        <v>6000</v>
      </c>
      <c r="H15" s="58"/>
      <c r="I15" s="54"/>
      <c r="J15" s="54"/>
      <c r="K15" s="54"/>
      <c r="L15" s="54"/>
      <c r="M15" s="54"/>
      <c r="N15" s="54"/>
      <c r="O15" s="54"/>
    </row>
    <row r="16" ht="45" customHeight="1" spans="2:15">
      <c r="B16" s="69" t="s">
        <v>20</v>
      </c>
      <c r="C16" s="70"/>
      <c r="D16" s="71"/>
      <c r="E16" s="72"/>
      <c r="F16" s="73"/>
      <c r="G16" s="74"/>
      <c r="H16" s="75"/>
      <c r="I16" s="44"/>
      <c r="J16" s="44"/>
      <c r="K16" s="44"/>
      <c r="L16" s="44"/>
      <c r="M16" s="44"/>
      <c r="N16" s="44"/>
      <c r="O16" s="44"/>
    </row>
    <row r="17" s="44" customFormat="1" ht="12" customHeight="1" spans="2:2">
      <c r="B17" s="76"/>
    </row>
    <row r="18" s="44" customFormat="1" spans="2:2">
      <c r="B18" s="76"/>
    </row>
    <row r="19" s="44" customFormat="1" spans="2:11">
      <c r="B19" s="77"/>
      <c r="C19" s="78"/>
      <c r="D19" s="78"/>
      <c r="E19" s="78"/>
      <c r="F19" s="78"/>
      <c r="G19" s="78"/>
      <c r="H19" s="78"/>
      <c r="I19" s="78"/>
      <c r="J19" s="78"/>
      <c r="K19" s="78"/>
    </row>
    <row r="20" s="44" customFormat="1" spans="2:11">
      <c r="B20" s="77"/>
      <c r="C20" s="78"/>
      <c r="D20" s="78"/>
      <c r="H20" s="78"/>
      <c r="I20" s="78"/>
      <c r="J20" s="78"/>
      <c r="K20" s="78"/>
    </row>
    <row r="21" s="44" customFormat="1" spans="2:11">
      <c r="B21" s="77"/>
      <c r="C21" s="78"/>
      <c r="D21" s="78"/>
      <c r="H21" s="78"/>
      <c r="I21" s="78"/>
      <c r="J21" s="78"/>
      <c r="K21" s="78"/>
    </row>
    <row r="22" s="44" customFormat="1" spans="2:8">
      <c r="B22" s="76"/>
      <c r="H22" s="78"/>
    </row>
    <row r="23" s="44" customFormat="1" spans="2:8">
      <c r="B23" s="76"/>
      <c r="H23" s="78"/>
    </row>
    <row r="24" s="44" customFormat="1" spans="2:8">
      <c r="B24" s="76"/>
      <c r="H24" s="78"/>
    </row>
    <row r="25" s="44" customFormat="1" spans="2:8">
      <c r="B25" s="76"/>
      <c r="H25" s="78"/>
    </row>
    <row r="26" s="44" customFormat="1" spans="2:8">
      <c r="B26" s="76"/>
      <c r="H26" s="78"/>
    </row>
    <row r="27" s="44" customFormat="1" spans="2:8">
      <c r="B27" s="76"/>
      <c r="H27" s="78"/>
    </row>
    <row r="28" s="44" customFormat="1" spans="2:8">
      <c r="B28" s="76"/>
      <c r="H28" s="78"/>
    </row>
    <row r="29" s="44" customFormat="1" spans="2:8">
      <c r="B29" s="76"/>
      <c r="H29" s="78"/>
    </row>
    <row r="30" s="44" customFormat="1" spans="2:8">
      <c r="B30" s="76"/>
      <c r="H30" s="78"/>
    </row>
    <row r="31" s="44" customFormat="1" spans="2:8">
      <c r="B31" s="76"/>
      <c r="H31" s="78"/>
    </row>
    <row r="32" s="44" customFormat="1" spans="2:8">
      <c r="B32" s="76"/>
      <c r="H32" s="78"/>
    </row>
    <row r="33" s="44" customFormat="1" spans="2:8">
      <c r="B33" s="76"/>
      <c r="H33" s="78"/>
    </row>
    <row r="34" s="44" customFormat="1" spans="2:8">
      <c r="B34" s="76"/>
      <c r="H34" s="78"/>
    </row>
    <row r="35" s="44" customFormat="1" spans="2:8">
      <c r="B35" s="76"/>
      <c r="H35" s="78"/>
    </row>
    <row r="36" s="44" customFormat="1" spans="2:11">
      <c r="B36" s="76"/>
      <c r="H36" s="78"/>
      <c r="I36" s="78"/>
      <c r="J36" s="78"/>
      <c r="K36" s="78"/>
    </row>
    <row r="37" s="44" customFormat="1" spans="2:11">
      <c r="B37" s="77"/>
      <c r="C37" s="78"/>
      <c r="D37" s="78"/>
      <c r="E37" s="78"/>
      <c r="F37" s="78"/>
      <c r="G37" s="78"/>
      <c r="H37" s="78"/>
      <c r="I37" s="78"/>
      <c r="J37" s="78"/>
      <c r="K37" s="78"/>
    </row>
    <row r="38" s="44" customFormat="1" spans="2:11">
      <c r="B38" s="77"/>
      <c r="C38" s="78"/>
      <c r="D38" s="78"/>
      <c r="E38" s="78"/>
      <c r="F38" s="78"/>
      <c r="G38" s="78"/>
      <c r="H38" s="78"/>
      <c r="I38" s="78"/>
      <c r="J38" s="78"/>
      <c r="K38" s="78"/>
    </row>
    <row r="39" s="44" customFormat="1" spans="2:7">
      <c r="B39" s="77"/>
      <c r="C39" s="78"/>
      <c r="D39" s="78"/>
      <c r="E39" s="78"/>
      <c r="F39" s="78"/>
      <c r="G39" s="78"/>
    </row>
    <row r="40" s="44" customFormat="1" spans="2:2">
      <c r="B40" s="76"/>
    </row>
    <row r="41" s="44" customFormat="1" ht="13.5" spans="2:2">
      <c r="B41" s="76"/>
    </row>
    <row r="42" s="44" customFormat="1" ht="13.5" spans="2:2">
      <c r="B42" s="76"/>
    </row>
    <row r="43" s="44" customFormat="1" ht="13.5" spans="2:2">
      <c r="B43" s="76"/>
    </row>
    <row r="44" s="44" customFormat="1" ht="13.5" spans="2:2">
      <c r="B44" s="76"/>
    </row>
    <row r="45" s="44" customFormat="1" ht="13.5" spans="2:2">
      <c r="B45" s="76"/>
    </row>
    <row r="46" s="44" customFormat="1" ht="13.5" spans="2:2">
      <c r="B46" s="76"/>
    </row>
    <row r="47" s="44" customFormat="1" ht="13.5" spans="2:2">
      <c r="B47" s="76"/>
    </row>
    <row r="48" s="44" customFormat="1" ht="13.5" spans="2:2">
      <c r="B48" s="76"/>
    </row>
    <row r="49" s="44" customFormat="1" ht="13.5" spans="2:2">
      <c r="B49" s="76"/>
    </row>
    <row r="50" s="44" customFormat="1" ht="13.5" spans="2:2">
      <c r="B50" s="76"/>
    </row>
    <row r="51" s="44" customFormat="1" ht="13.5" spans="2:2">
      <c r="B51" s="76"/>
    </row>
    <row r="52" s="44" customFormat="1" ht="13.5" spans="2:2">
      <c r="B52" s="76"/>
    </row>
    <row r="53" s="44" customFormat="1" ht="13.5" spans="2:2">
      <c r="B53" s="76"/>
    </row>
    <row r="54" s="44" customFormat="1" ht="13.5" spans="2:2">
      <c r="B54" s="76"/>
    </row>
  </sheetData>
  <mergeCells count="1">
    <mergeCell ref="B1:G1"/>
  </mergeCells>
  <conditionalFormatting sqref="I5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699305555555556" right="0.699305555555556" top="0.75" bottom="0.75" header="0.3" footer="0.3"/>
  <pageSetup paperSize="1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5.125" customWidth="1"/>
    <col min="3" max="3" width="37.375" customWidth="1"/>
    <col min="4" max="4" width="14" customWidth="1"/>
  </cols>
  <sheetData>
    <row r="1" s="1" customFormat="1" ht="34.5" customHeight="1" spans="1:4">
      <c r="A1" s="3" t="s">
        <v>52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2300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40429</v>
      </c>
      <c r="B6" s="12"/>
      <c r="C6" s="12" t="s">
        <v>27</v>
      </c>
      <c r="D6" s="13">
        <v>900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SUBTOTAL(109,Expense19[金额])</f>
        <v>900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40425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SUBTOTAL(109,Expense29[金额])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40423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SUBTOTAL(109,Expense39[金额])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40431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SUBTOTAL(109,Expense49[金额])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40446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SUBTOTAL(109,Expense59[金额])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6.5" outlineLevelCol="3"/>
  <cols>
    <col min="2" max="2" width="13.75" style="2" customWidth="1"/>
    <col min="3" max="3" width="37.375" customWidth="1"/>
    <col min="4" max="4" width="14" customWidth="1"/>
  </cols>
  <sheetData>
    <row r="1" s="1" customFormat="1" ht="34.5" customHeight="1" spans="1:4">
      <c r="A1" s="3" t="s">
        <v>53</v>
      </c>
      <c r="B1" s="3"/>
      <c r="C1" s="3"/>
      <c r="D1" s="3"/>
    </row>
    <row r="2" ht="14.25" customHeight="1" spans="1:4">
      <c r="A2" s="4"/>
      <c r="B2" s="34"/>
      <c r="C2" s="4"/>
      <c r="D2" s="4"/>
    </row>
    <row r="3" ht="24.75" spans="1:4">
      <c r="A3" s="4"/>
      <c r="B3" s="34"/>
      <c r="C3" s="5" t="s">
        <v>19</v>
      </c>
      <c r="D3" s="6">
        <f>SUM(D10,D17,D24,D30,D36)</f>
        <v>2400</v>
      </c>
    </row>
    <row r="4" ht="15" spans="1:4">
      <c r="A4" s="7" t="s">
        <v>22</v>
      </c>
      <c r="B4" s="8"/>
      <c r="C4" s="8"/>
      <c r="D4" s="9"/>
    </row>
    <row r="5" s="2" customFormat="1" spans="1:4">
      <c r="A5" s="10" t="s">
        <v>23</v>
      </c>
      <c r="B5" s="10" t="s">
        <v>24</v>
      </c>
      <c r="C5" s="10" t="s">
        <v>25</v>
      </c>
      <c r="D5" s="10" t="s">
        <v>26</v>
      </c>
    </row>
    <row r="6" spans="1:4">
      <c r="A6" s="11">
        <v>40459</v>
      </c>
      <c r="B6" s="14"/>
      <c r="C6" s="12" t="s">
        <v>27</v>
      </c>
      <c r="D6" s="13">
        <v>1000</v>
      </c>
    </row>
    <row r="7" spans="1:4">
      <c r="A7" s="11"/>
      <c r="B7" s="14"/>
      <c r="C7" s="12"/>
      <c r="D7" s="13"/>
    </row>
    <row r="8" spans="1:4">
      <c r="A8" s="11"/>
      <c r="B8" s="14"/>
      <c r="C8" s="12"/>
      <c r="D8" s="13"/>
    </row>
    <row r="9" spans="1:4">
      <c r="A9" s="11"/>
      <c r="B9" s="14"/>
      <c r="C9" s="12"/>
      <c r="D9" s="13"/>
    </row>
    <row r="10" spans="1:4">
      <c r="A10" s="14" t="s">
        <v>28</v>
      </c>
      <c r="B10" s="14"/>
      <c r="C10" s="12"/>
      <c r="D10" s="13">
        <f>SUBTOTAL(109,Expense110[金额])</f>
        <v>1000</v>
      </c>
    </row>
    <row r="11" spans="1:4">
      <c r="A11" s="15" t="s">
        <v>29</v>
      </c>
      <c r="B11" s="14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spans="1:4">
      <c r="A14" s="20">
        <v>40455</v>
      </c>
      <c r="B14" s="23"/>
      <c r="C14" s="21" t="s">
        <v>32</v>
      </c>
      <c r="D14" s="22">
        <v>200</v>
      </c>
    </row>
    <row r="15" spans="1:4">
      <c r="A15" s="20"/>
      <c r="B15" s="23"/>
      <c r="C15" s="21"/>
      <c r="D15" s="22"/>
    </row>
    <row r="16" spans="1:4">
      <c r="A16" s="20"/>
      <c r="B16" s="23"/>
      <c r="C16" s="21"/>
      <c r="D16" s="22"/>
    </row>
    <row r="17" spans="1:4">
      <c r="A17" s="23" t="s">
        <v>28</v>
      </c>
      <c r="B17" s="23"/>
      <c r="C17" s="21"/>
      <c r="D17" s="22">
        <f>SUBTOTAL(109,Expense210[金额])</f>
        <v>200</v>
      </c>
    </row>
    <row r="18" spans="1:4">
      <c r="A18" s="15" t="s">
        <v>29</v>
      </c>
      <c r="B18" s="14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spans="1:4">
      <c r="A21" s="11">
        <v>40453</v>
      </c>
      <c r="B21" s="14"/>
      <c r="C21" s="12" t="s">
        <v>34</v>
      </c>
      <c r="D21" s="13">
        <v>300</v>
      </c>
    </row>
    <row r="22" spans="1:4">
      <c r="A22" s="11"/>
      <c r="B22" s="14"/>
      <c r="C22" s="12"/>
      <c r="D22" s="13"/>
    </row>
    <row r="23" spans="1:4">
      <c r="A23" s="11"/>
      <c r="B23" s="14"/>
      <c r="C23" s="12"/>
      <c r="D23" s="13"/>
    </row>
    <row r="24" spans="1:4">
      <c r="A24" s="14" t="s">
        <v>28</v>
      </c>
      <c r="B24" s="14"/>
      <c r="C24" s="12"/>
      <c r="D24" s="13">
        <f>SUBTOTAL(109,Expense310[金额])</f>
        <v>300</v>
      </c>
    </row>
    <row r="25" spans="1:4">
      <c r="A25" s="15" t="s">
        <v>29</v>
      </c>
      <c r="B25" s="14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spans="1:4">
      <c r="A28" s="11">
        <v>40461</v>
      </c>
      <c r="B28" s="14"/>
      <c r="C28" s="12" t="s">
        <v>36</v>
      </c>
      <c r="D28" s="13">
        <v>400</v>
      </c>
    </row>
    <row r="29" spans="1:4">
      <c r="A29" s="11"/>
      <c r="B29" s="14"/>
      <c r="C29" s="12"/>
      <c r="D29" s="13"/>
    </row>
    <row r="30" spans="1:4">
      <c r="A30" s="14" t="s">
        <v>28</v>
      </c>
      <c r="B30" s="14"/>
      <c r="C30" s="12"/>
      <c r="D30" s="13">
        <f>SUBTOTAL(109,Expense410[金额])</f>
        <v>400</v>
      </c>
    </row>
    <row r="31" spans="1:4">
      <c r="A31" s="15" t="s">
        <v>37</v>
      </c>
      <c r="B31" s="14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spans="1:4">
      <c r="A34" s="20">
        <v>40476</v>
      </c>
      <c r="B34" s="23"/>
      <c r="C34" s="21" t="s">
        <v>39</v>
      </c>
      <c r="D34" s="22">
        <v>500</v>
      </c>
    </row>
    <row r="35" spans="1:4">
      <c r="A35" s="20"/>
      <c r="B35" s="23"/>
      <c r="C35" s="21"/>
      <c r="D35" s="22"/>
    </row>
    <row r="36" spans="1:4">
      <c r="A36" s="23" t="s">
        <v>28</v>
      </c>
      <c r="B36" s="23"/>
      <c r="C36" s="21"/>
      <c r="D36" s="22">
        <f>SUBTOTAL(109,Expense510[金额])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6.625" customWidth="1"/>
    <col min="3" max="3" width="37.375" customWidth="1"/>
    <col min="4" max="4" width="14" customWidth="1"/>
  </cols>
  <sheetData>
    <row r="1" s="1" customFormat="1" ht="34.5" customHeight="1" spans="1:4">
      <c r="A1" s="3" t="s">
        <v>54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2500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40490</v>
      </c>
      <c r="B6" s="12"/>
      <c r="C6" s="12" t="s">
        <v>27</v>
      </c>
      <c r="D6" s="13">
        <v>1100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SUBTOTAL(109,Expense111[金额])</f>
        <v>1100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40486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SUBTOTAL(109,Expense211[金额])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40484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SUBTOTAL(109,Expense311[金额])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40492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SUBTOTAL(109,Expense411[金额])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40507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SUBTOTAL(109,Expense511[金额])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2.75" customWidth="1"/>
    <col min="3" max="3" width="37.375" customWidth="1"/>
    <col min="4" max="4" width="14" customWidth="1"/>
  </cols>
  <sheetData>
    <row r="1" s="1" customFormat="1" ht="34.5" customHeight="1" spans="1:4">
      <c r="A1" s="3" t="s">
        <v>55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2600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40520</v>
      </c>
      <c r="B6" s="12"/>
      <c r="C6" s="12" t="s">
        <v>27</v>
      </c>
      <c r="D6" s="13">
        <v>1200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SUBTOTAL(109,Expense112[金额])</f>
        <v>1200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40516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SUBTOTAL(109,Expense212[金额])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40514</v>
      </c>
      <c r="B21" s="12"/>
      <c r="C21" s="12" t="s">
        <v>56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SUBTOTAL(109,Expense312[金额])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40522</v>
      </c>
      <c r="B28" s="12"/>
      <c r="C28" s="12" t="s">
        <v>57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SUBTOTAL(109,Expense412[金额])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40537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SUBTOTAL(109,Expense512[金额])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C29" sqref="C29"/>
    </sheetView>
    <sheetView workbookViewId="1">
      <selection activeCell="A1" sqref="A1:D1"/>
    </sheetView>
  </sheetViews>
  <sheetFormatPr defaultColWidth="9" defaultRowHeight="13.5" outlineLevelCol="3"/>
  <cols>
    <col min="2" max="2" width="13.125" customWidth="1"/>
    <col min="3" max="3" width="37.375" customWidth="1"/>
    <col min="4" max="4" width="14" customWidth="1"/>
  </cols>
  <sheetData>
    <row r="1" s="1" customFormat="1" ht="34.5" customHeight="1" spans="1:4">
      <c r="A1" s="3" t="s">
        <v>21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41">
        <f>SUM(D10,D17,D24,D30,D36)</f>
        <v>1500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40186</v>
      </c>
      <c r="B6" s="12"/>
      <c r="C6" s="12" t="s">
        <v>27</v>
      </c>
      <c r="D6" s="13">
        <v>100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SUBTOTAL(109,Expense11[金额])</f>
        <v>100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40182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SUBTOTAL(109,Expense21[金额])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40180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SUBTOTAL(109,Expense31[金额])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40188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SUBTOTAL(109,Expense41[金额])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40203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3"/>
      <c r="C36" s="23"/>
      <c r="D36" s="42">
        <f>SUBTOTAL(109,Expense51[金额])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E17" sqref="E17"/>
    </sheetView>
    <sheetView workbookViewId="1">
      <selection activeCell="A1" sqref="A1:D1"/>
    </sheetView>
  </sheetViews>
  <sheetFormatPr defaultColWidth="9" defaultRowHeight="13.5" outlineLevelCol="4"/>
  <cols>
    <col min="2" max="2" width="14.5" customWidth="1"/>
    <col min="3" max="3" width="37.375" customWidth="1"/>
    <col min="4" max="4" width="14" customWidth="1"/>
    <col min="5" max="5" width="13.375" customWidth="1"/>
  </cols>
  <sheetData>
    <row r="1" s="1" customFormat="1" ht="34.5" customHeight="1" spans="1:4">
      <c r="A1" s="3" t="s">
        <v>40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3.25" customHeight="1" spans="1:4">
      <c r="A3" s="4"/>
      <c r="B3" s="4"/>
      <c r="C3" s="5" t="s">
        <v>19</v>
      </c>
      <c r="D3" s="6">
        <f>SUM(D10,D17,D24,D30,D36)</f>
        <v>1600</v>
      </c>
    </row>
    <row r="4" s="38" customFormat="1" ht="15" customHeight="1" spans="1:5">
      <c r="A4" s="7" t="s">
        <v>41</v>
      </c>
      <c r="B4" s="8"/>
      <c r="C4" s="8"/>
      <c r="D4" s="9"/>
      <c r="E4"/>
    </row>
    <row r="5" s="39" customFormat="1" ht="14.25" customHeight="1" spans="1:5">
      <c r="A5" s="10" t="s">
        <v>23</v>
      </c>
      <c r="B5" s="10" t="s">
        <v>24</v>
      </c>
      <c r="C5" s="10" t="s">
        <v>25</v>
      </c>
      <c r="D5" s="10" t="s">
        <v>26</v>
      </c>
      <c r="E5" s="2"/>
    </row>
    <row r="6" ht="14.25" customHeight="1" spans="1:4">
      <c r="A6" s="11">
        <v>40217</v>
      </c>
      <c r="B6" s="12"/>
      <c r="C6" s="12" t="s">
        <v>27</v>
      </c>
      <c r="D6" s="13">
        <v>200</v>
      </c>
    </row>
    <row r="7" ht="14.25" customHeight="1" spans="1:4">
      <c r="A7" s="11"/>
      <c r="B7" s="12"/>
      <c r="C7" s="12"/>
      <c r="D7" s="13"/>
    </row>
    <row r="8" ht="14.25" customHeight="1" spans="1:4">
      <c r="A8" s="11"/>
      <c r="B8" s="12"/>
      <c r="C8" s="12"/>
      <c r="D8" s="13"/>
    </row>
    <row r="9" ht="14.25" customHeight="1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SUBTOTAL(109,Expense12[金额])</f>
        <v>200</v>
      </c>
    </row>
    <row r="11" ht="14.25" customHeight="1" spans="1:4">
      <c r="A11" s="15" t="s">
        <v>29</v>
      </c>
      <c r="B11" s="12"/>
      <c r="C11" s="12"/>
      <c r="D11" s="12"/>
    </row>
    <row r="12" s="40" customFormat="1" ht="15" customHeight="1" spans="1:5">
      <c r="A12" s="16" t="s">
        <v>42</v>
      </c>
      <c r="B12" s="17"/>
      <c r="C12" s="17"/>
      <c r="D12" s="18"/>
      <c r="E12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40213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s="38" customFormat="1" ht="14.25" customHeight="1" spans="1:5">
      <c r="A17" s="23" t="s">
        <v>28</v>
      </c>
      <c r="B17" s="21"/>
      <c r="C17" s="21"/>
      <c r="D17" s="22">
        <f>SUBTOTAL(109,Expense22[金额])</f>
        <v>200</v>
      </c>
      <c r="E17"/>
    </row>
    <row r="18" s="38" customFormat="1" ht="14.25" customHeight="1" spans="1:5">
      <c r="A18" s="15" t="s">
        <v>29</v>
      </c>
      <c r="B18" s="12"/>
      <c r="C18" s="12"/>
      <c r="D18" s="12"/>
      <c r="E18"/>
    </row>
    <row r="19" ht="15" customHeight="1" spans="1:4">
      <c r="A19" s="24" t="s">
        <v>43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40211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s="38" customFormat="1" ht="16.5" spans="1:5">
      <c r="A24" s="14" t="s">
        <v>28</v>
      </c>
      <c r="B24" s="12"/>
      <c r="C24" s="12"/>
      <c r="D24" s="13">
        <f>SUBTOTAL(109,Expense32[金额])</f>
        <v>300</v>
      </c>
      <c r="E24"/>
    </row>
    <row r="25" s="38" customFormat="1" ht="14.25" customHeight="1" spans="1:5">
      <c r="A25" s="15" t="s">
        <v>29</v>
      </c>
      <c r="B25" s="12"/>
      <c r="C25" s="12"/>
      <c r="D25" s="12"/>
      <c r="E25"/>
    </row>
    <row r="26" ht="15" customHeight="1" spans="1:4">
      <c r="A26" s="27" t="s">
        <v>44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40219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s="40" customFormat="1" ht="16.5" spans="1:5">
      <c r="A30" s="14" t="s">
        <v>28</v>
      </c>
      <c r="B30" s="12"/>
      <c r="C30" s="12"/>
      <c r="D30" s="13">
        <f>SUBTOTAL(109,Expense42[金额])</f>
        <v>400</v>
      </c>
      <c r="E30"/>
    </row>
    <row r="31" s="40" customFormat="1" ht="14.25" customHeight="1" spans="1:5">
      <c r="A31" s="15" t="s">
        <v>37</v>
      </c>
      <c r="B31" s="12"/>
      <c r="C31" s="12"/>
      <c r="D31" s="12"/>
      <c r="E31"/>
    </row>
    <row r="32" ht="15" customHeight="1" spans="1:4">
      <c r="A32" s="30" t="s">
        <v>45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40234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SUBTOTAL(109,Expense52[金额])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 verticalDpi="1200"/>
  <headerFooter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3.125" customWidth="1"/>
    <col min="3" max="3" width="37.375" customWidth="1"/>
    <col min="4" max="4" width="14" customWidth="1"/>
  </cols>
  <sheetData>
    <row r="1" s="1" customFormat="1" ht="34.5" customHeight="1" spans="1:4">
      <c r="A1" s="3" t="s">
        <v>46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1700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40245</v>
      </c>
      <c r="B6" s="12"/>
      <c r="C6" s="12" t="s">
        <v>27</v>
      </c>
      <c r="D6" s="13">
        <v>300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SUBTOTAL(109,Expense13[金额])</f>
        <v>300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40241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SUBTOTAL(109,Expense23[金额])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40239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SUBTOTAL(109,Expense33[金额])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40247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s="2" customFormat="1" ht="16.5" spans="1:4">
      <c r="A30" s="14" t="s">
        <v>28</v>
      </c>
      <c r="B30" s="14"/>
      <c r="C30" s="14"/>
      <c r="D30" s="37">
        <f>SUBTOTAL(109,Expense43[金额])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40262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SUBTOTAL(109,Expense53[金额])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2.375" customWidth="1"/>
    <col min="3" max="3" width="37.375" customWidth="1"/>
    <col min="4" max="4" width="14" customWidth="1"/>
  </cols>
  <sheetData>
    <row r="1" s="1" customFormat="1" ht="34.5" customHeight="1" spans="1:4">
      <c r="A1" s="3" t="s">
        <v>47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1800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40276</v>
      </c>
      <c r="B6" s="12"/>
      <c r="C6" s="12" t="s">
        <v>27</v>
      </c>
      <c r="D6" s="13">
        <v>400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SUBTOTAL(109,Expense14[金额])</f>
        <v>400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40272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SUBTOTAL(109,Expense24[金额])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40270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SUBTOTAL(109,Expense34[金额])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40278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SUBTOTAL(109,Expense44[金额])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40293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SUBTOTAL(109,Expense54[金额])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2.375" customWidth="1"/>
    <col min="3" max="3" width="37.375" customWidth="1"/>
    <col min="4" max="4" width="14" customWidth="1"/>
  </cols>
  <sheetData>
    <row r="1" s="1" customFormat="1" ht="34.5" customHeight="1" spans="1:4">
      <c r="A1" s="3" t="s">
        <v>48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1900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40306</v>
      </c>
      <c r="B6" s="12"/>
      <c r="C6" s="12" t="s">
        <v>27</v>
      </c>
      <c r="D6" s="13">
        <v>500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SUBTOTAL(109,Expense15[金额])</f>
        <v>500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40302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SUBTOTAL(109,Expense25[金额])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40300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SUBTOTAL(109,Expense35[金额])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40308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SUBTOTAL(109,Expense45[金额])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40323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SUBTOTAL(109,Expense55[金额])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24" sqref="D24"/>
    </sheetView>
    <sheetView workbookViewId="1">
      <selection activeCell="A1" sqref="A1:D1"/>
    </sheetView>
  </sheetViews>
  <sheetFormatPr defaultColWidth="9" defaultRowHeight="13.5" outlineLevelCol="3"/>
  <cols>
    <col min="2" max="2" width="11.375" customWidth="1"/>
    <col min="3" max="3" width="37.375" customWidth="1"/>
    <col min="4" max="4" width="14" customWidth="1"/>
  </cols>
  <sheetData>
    <row r="1" s="35" customFormat="1" ht="34.5" customHeight="1" spans="1:4">
      <c r="A1" s="3" t="s">
        <v>49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2000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40337</v>
      </c>
      <c r="B6" s="12"/>
      <c r="C6" s="12" t="s">
        <v>27</v>
      </c>
      <c r="D6" s="13">
        <v>600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SUBTOTAL(109,Expense16[金额])</f>
        <v>600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40333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SUBTOTAL(109,Expense26[金额])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40331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SUBTOTAL(109,Expense36[金额])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40339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SUBTOTAL(109,Expense46[金额])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40354</v>
      </c>
      <c r="B34" s="21"/>
      <c r="C34" s="36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SUBTOTAL(109,Expense56[金额])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4.375" customWidth="1"/>
    <col min="3" max="3" width="37.375" customWidth="1"/>
    <col min="4" max="4" width="14" customWidth="1"/>
  </cols>
  <sheetData>
    <row r="1" s="35" customFormat="1" ht="34.5" customHeight="1" spans="1:4">
      <c r="A1" s="3" t="s">
        <v>50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2100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40367</v>
      </c>
      <c r="B6" s="12"/>
      <c r="C6" s="12" t="s">
        <v>27</v>
      </c>
      <c r="D6" s="13">
        <v>700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SUBTOTAL(109,Expense17[金额])</f>
        <v>700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40363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SUBTOTAL(109,Expense27[金额])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40361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SUBTOTAL(109,Expense37[金额])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40369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SUBTOTAL(109,Expense47[金额])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40384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SUBTOTAL(109,Expense57[金额])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2.125" customWidth="1"/>
    <col min="3" max="3" width="37.375" customWidth="1"/>
    <col min="4" max="4" width="14" customWidth="1"/>
  </cols>
  <sheetData>
    <row r="1" s="1" customFormat="1" ht="34.5" customHeight="1" spans="1:4">
      <c r="A1" s="3" t="s">
        <v>51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2200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40398</v>
      </c>
      <c r="B6" s="12"/>
      <c r="C6" s="12" t="s">
        <v>27</v>
      </c>
      <c r="D6" s="13">
        <v>800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SUBTOTAL(109,Expense18[金额])</f>
        <v>800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40394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SUBTOTAL(109,Expense28[金额])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40392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SUBTOTAL(109,Expense38[金额])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40400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SUBTOTAL(109,Expense48[金额])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40415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SUBTOTAL(109,Expense58[金额])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D i r e c t S o u r c e M a r k e t   x m l n s = " 9 0 5 c 3 8 8 8 - 6 2 8 5 - 4 5 d 0 - b d 7 6 - 6 0 a 9 a c 2 d 7 3 8 c " > e n g l i s h < / D i r e c t S o u r c e M a r k e t > < A p p r o v a l S t a t u s   x m l n s = " 9 0 5 c 3 8 8 8 - 6 2 8 5 - 4 5 d 0 - b d 7 6 - 6 0 a 9 a c 2 d 7 3 8 c " > I n P r o g r e s s < / A p p r o v a l S t a t u s > < M a r k e t S p e c i f i c   x m l n s = " 9 0 5 c 3 8 8 8 - 6 2 8 5 - 4 5 d 0 - b d 7 6 - 6 0 a 9 a c 2 d 7 3 8 c " > f a l s e < / M a r k e t S p e c i f i c > < P r i m a r y I m a g e G e n   x m l n s = " 9 0 5 c 3 8 8 8 - 6 2 8 5 - 4 5 d 0 - b d 7 6 - 6 0 a 9 a c 2 d 7 3 8 c " > t r u e < / P r i m a r y I m a g e G e n > < T h u m b n a i l A s s e t I d   x m l n s = " 9 0 5 c 3 8 8 8 - 6 2 8 5 - 4 5 d 0 - b d 7 6 - 6 0 a 9 a c 2 d 7 3 8 c "   x s i : n i l = " t r u e " / > < L e g a c y D a t a   x m l n s = " 9 0 5 c 3 8 8 8 - 6 2 8 5 - 4 5 d 0 - b d 7 6 - 6 0 a 9 a c 2 d 7 3 8 c "   x s i : n i l = " t r u e " / > < B l o c k P u b l i s h   x m l n s = " 9 0 5 c 3 8 8 8 - 6 2 8 5 - 4 5 d 0 - b d 7 6 - 6 0 a 9 a c 2 d 7 3 8 c " > f a l s e < / B l o c k P u b l i s h > < B u s i n e s s G r o u p   x m l n s = " 9 0 5 c 3 8 8 8 - 6 2 8 5 - 4 5 d 0 - b d 7 6 - 6 0 a 9 a c 2 d 7 3 8 c "   x s i : n i l = " t r u e " / > < T P F r i e n d l y N a m e   x m l n s = " 9 0 5 c 3 8 8 8 - 6 2 8 5 - 4 5 d 0 - b d 7 6 - 6 0 a 9 a c 2 d 7 3 8 c "   x s i : n i l = " t r u e " / > < N u m e r i c I d   x m l n s = " 9 0 5 c 3 8 8 8 - 6 2 8 5 - 4 5 d 0 - b d 7 6 - 6 0 a 9 a c 2 d 7 3 8 c "   x s i : n i l = " t r u e " / > < A P E d i t o r   x m l n s = " 9 0 5 c 3 8 8 8 - 6 2 8 5 - 4 5 d 0 - b d 7 6 - 6 0 a 9 a c 2 d 7 3 8 c " > < U s e r I n f o > < D i s p l a y N a m e > < / D i s p l a y N a m e > < A c c o u n t I d   x s i : n i l = " t r u e " > < / A c c o u n t I d > < A c c o u n t T y p e / > < / U s e r I n f o > < / A P E d i t o r > < S o u r c e T i t l e   x m l n s = " 9 0 5 c 3 8 8 8 - 6 2 8 5 - 4 5 d 0 - b d 7 6 - 6 0 a 9 a c 2 d 7 3 8 c "   x s i : n i l = " t r u e " / > < O p e n T e m p l a t e   x m l n s = " 9 0 5 c 3 8 8 8 - 6 2 8 5 - 4 5 d 0 - b d 7 6 - 6 0 a 9 a c 2 d 7 3 8 c " > t r u e < / O p e n T e m p l a t e > < U A L o c C o m m e n t s   x m l n s = " 9 0 5 c 3 8 8 8 - 6 2 8 5 - 4 5 d 0 - b d 7 6 - 6 0 a 9 a c 2 d 7 3 8 c "   x s i : n i l = " t r u e " / > < I n t l L a n g R e v i e w D a t e   x m l n s = " 9 0 5 c 3 8 8 8 - 6 2 8 5 - 4 5 d 0 - b d 7 6 - 6 0 a 9 a c 2 d 7 3 8 c " > 2 0 1 0 - 1 1 - 0 4 T 1 9 : 5 3 : 0 0 + 0 0 : 0 0 < / I n t l L a n g R e v i e w D a t e > < P u b l i s h S t a t u s L o o k u p   x m l n s = " 9 0 5 c 3 8 8 8 - 6 2 8 5 - 4 5 d 0 - b d 7 6 - 6 0 a 9 a c 2 d 7 3 8 c " > < V a l u e > 3 4 3 3 7 6 < / V a l u e > < V a l u e > 4 5 9 5 0 2 < / V a l u e > < / P u b l i s h S t a t u s L o o k u p > < P a r e n t A s s e t I d   x m l n s = " 9 0 5 c 3 8 8 8 - 6 2 8 5 - 4 5 d 0 - b d 7 6 - 6 0 a 9 a c 2 d 7 3 8 c "   x s i : n i l = " t r u e " / > < L a s t P u b l i s h R e s u l t L o o k u p   x m l n s = " 9 0 5 c 3 8 8 8 - 6 2 8 5 - 4 5 d 0 - b d 7 6 - 6 0 a 9 a c 2 d 7 3 8 c "   x s i : n i l = " t r u e " / > < M a c h i n e T r a n s l a t e d   x m l n s = " 9 0 5 c 3 8 8 8 - 6 2 8 5 - 4 5 d 0 - b d 7 6 - 6 0 a 9 a c 2 d 7 3 8 c " > f a l s e < / M a c h i n e T r a n s l a t e d > < P r o v i d e r s   x m l n s = " 9 0 5 c 3 8 8 8 - 6 2 8 5 - 4 5 d 0 - b d 7 6 - 6 0 a 9 a c 2 d 7 3 8 c "   x s i : n i l = " t r u e " / > < O r i g i n a l S o u r c e M a r k e t   x m l n s = " 9 0 5 c 3 8 8 8 - 6 2 8 5 - 4 5 d 0 - b d 7 6 - 6 0 a 9 a c 2 d 7 3 8 c " > e n g l i s h < / O r i g i n a l S o u r c e M a r k e t > < A P D e s c r i p t i o n   x m l n s = " 9 0 5 c 3 8 8 8 - 6 2 8 5 - 4 5 d 0 - b d 7 6 - 6 0 a 9 a c 2 d 7 3 8 c "   x s i : n i l = " t r u e " / > < C l i p A r t F i l e n a m e   x m l n s = " 9 0 5 c 3 8 8 8 - 6 2 8 5 - 4 5 d 0 - b d 7 6 - 6 0 a 9 a c 2 d 7 3 8 c "   x s i : n i l = " t r u e " / > < I n t l L a n g R e v i e w   x m l n s = " 9 0 5 c 3 8 8 8 - 6 2 8 5 - 4 5 d 0 - b d 7 6 - 6 0 a 9 a c 2 d 7 3 8 c "   x s i : n i l = " t r u e " / > < U A P r o j e c t e d T o t a l W o r d s   x m l n s = " 9 0 5 c 3 8 8 8 - 6 2 8 5 - 4 5 d 0 - b d 7 6 - 6 0 a 9 a c 2 d 7 3 8 c "   x s i : n i l = " t r u e " / > < O u t p u t C a c h i n g O n   x m l n s = " 9 0 5 c 3 8 8 8 - 6 2 8 5 - 4 5 d 0 - b d 7 6 - 6 0 a 9 a c 2 d 7 3 8 c " > f a l s e < / O u t p u t C a c h i n g O n > < C o n t e n t I t e m   x m l n s = " 9 0 5 c 3 8 8 8 - 6 2 8 5 - 4 5 d 0 - b d 7 6 - 6 0 a 9 a c 2 d 7 3 8 c "   x s i : n i l = " t r u e " / > < A v e r a g e R a t i n g   x m l n s = " 9 0 5 c 3 8 8 8 - 6 2 8 5 - 4 5 d 0 - b d 7 6 - 6 0 a 9 a c 2 d 7 3 8 c "   x s i : n i l = " t r u e " / > < T P I n s t a l l L o c a t i o n   x m l n s = " 9 0 5 c 3 8 8 8 - 6 2 8 5 - 4 5 d 0 - b d 7 6 - 6 0 a 9 a c 2 d 7 3 8 c "   x s i : n i l = " t r u e " / > < A P A u t h o r   x m l n s = " 9 0 5 c 3 8 8 8 - 6 2 8 5 - 4 5 d 0 - b d 7 6 - 6 0 a 9 a c 2 d 7 3 8 c " > < U s e r I n f o > < D i s p l a y N a m e > N O R T H A M E R I C A \ m k a u r < / D i s p l a y N a m e > < A c c o u n t I d > 9 2 < / A c c o u n t I d > < A c c o u n t T y p e / > < / U s e r I n f o > < / A P A u t h o r > < T P C o m m a n d L i n e   x m l n s = " 9 0 5 c 3 8 8 8 - 6 2 8 5 - 4 5 d 0 - b d 7 6 - 6 0 a 9 a c 2 d 7 3 8 c "   x s i : n i l = " t r u e " / > < T P A p p V e r s i o n   x m l n s = " 9 0 5 c 3 8 8 8 - 6 2 8 5 - 4 5 d 0 - b d 7 6 - 6 0 a 9 a c 2 d 7 3 8 c "   x s i : n i l = " t r u e " / > < E d i t o r i a l S t a t u s   x m l n s = " 9 0 5 c 3 8 8 8 - 6 2 8 5 - 4 5 d 0 - b d 7 6 - 6 0 a 9 a c 2 d 7 3 8 c "   x s i : n i l = " t r u e " / > < L a s t M o d i f i e d D a t e T i m e   x m l n s = " 9 0 5 c 3 8 8 8 - 6 2 8 5 - 4 5 d 0 - b d 7 6 - 6 0 a 9 a c 2 d 7 3 8 c " > 2 0 1 0 - 1 1 - 0 4 T 1 9 : 5 3 : 0 0 + 0 0 : 0 0 < / L a s t M o d i f i e d D a t e T i m e > < P u b l i s h T a r g e t s   x m l n s = " 9 0 5 c 3 8 8 8 - 6 2 8 5 - 4 5 d 0 - b d 7 6 - 6 0 a 9 a c 2 d 7 3 8 c " > O f f i c e O n l i n e < / P u b l i s h T a r g e t s > < T P L a u n c h H e l p L i n k T y p e   x m l n s = " 9 0 5 c 3 8 8 8 - 6 2 8 5 - 4 5 d 0 - b d 7 6 - 6 0 a 9 a c 2 d 7 3 8 c " > T e m p l a t e < / T P L a u n c h H e l p L i n k T y p e > < T i m e s C l o n e d   x m l n s = " 9 0 5 c 3 8 8 8 - 6 2 8 5 - 4 5 d 0 - b d 7 6 - 6 0 a 9 a c 2 d 7 3 8 c "   x s i : n i l = " t r u e " / > < P r o v i d e r   x m l n s = " 9 0 5 c 3 8 8 8 - 6 2 8 5 - 4 5 d 0 - b d 7 6 - 6 0 a 9 a c 2 d 7 3 8 c "   x s i : n i l = " t r u e " / > < A c q u i r e d F r o m   x m l n s = " 9 0 5 c 3 8 8 8 - 6 2 8 5 - 4 5 d 0 - b d 7 6 - 6 0 a 9 a c 2 d 7 3 8 c " > I n t e r n a l   M S < / A c q u i r e d F r o m > < F r i e n d l y T i t l e   x m l n s = " 9 0 5 c 3 8 8 8 - 6 2 8 5 - 4 5 d 0 - b d 7 6 - 6 0 a 9 a c 2 d 7 3 8 c "   x s i : n i l = " t r u e " / > < L a s t H a n d O f f   x m l n s = " 9 0 5 c 3 8 8 8 - 6 2 8 5 - 4 5 d 0 - b d 7 6 - 6 0 a 9 a c 2 d 7 3 8 c "   x s i : n i l = " t r u e " / > < A s s e t S t a r t   x m l n s = " 9 0 5 c 3 8 8 8 - 6 2 8 5 - 4 5 d 0 - b d 7 6 - 6 0 a 9 a c 2 d 7 3 8 c " > 2 0 1 0 - 1 1 - 0 4 T 1 9 : 5 3 : 4 0 + 0 0 : 0 0 < / A s s e t S t a r t > < T P C l i e n t V i e w e r   x m l n s = " 9 0 5 c 3 8 8 8 - 6 2 8 5 - 4 5 d 0 - b d 7 6 - 6 0 a 9 a c 2 d 7 3 8 c "   x s i : n i l = " t r u e " / > < U A C u r r e n t W o r d s   x m l n s = " 9 0 5 c 3 8 8 8 - 6 2 8 5 - 4 5 d 0 - b d 7 6 - 6 0 a 9 a c 2 d 7 3 8 c "   x s i : n i l = " t r u e " / > < A r t S a m p l e D o c s   x m l n s = " 9 0 5 c 3 8 8 8 - 6 2 8 5 - 4 5 d 0 - b d 7 6 - 6 0 a 9 a c 2 d 7 3 8 c "   x s i : n i l = " t r u e " / > < U A L o c R e c o m m e n d a t i o n   x m l n s = " 9 0 5 c 3 8 8 8 - 6 2 8 5 - 4 5 d 0 - b d 7 6 - 6 0 a 9 a c 2 d 7 3 8 c " > L o c a l i z e < / U A L o c R e c o m m e n d a t i o n > < M a n a g e r   x m l n s = " 9 0 5 c 3 8 8 8 - 6 2 8 5 - 4 5 d 0 - b d 7 6 - 6 0 a 9 a c 2 d 7 3 8 c "   x s i : n i l = " t r u e " / > < S h o w I n   x m l n s = " 9 0 5 c 3 8 8 8 - 6 2 8 5 - 4 5 d 0 - b d 7 6 - 6 0 a 9 a c 2 d 7 3 8 c " > S h o w   e v e r y w h e r e < / S h o w I n > < U A N o t e s   x m l n s = " 9 0 5 c 3 8 8 8 - 6 2 8 5 - 4 5 d 0 - b d 7 6 - 6 0 a 9 a c 2 d 7 3 8 c "   x s i : n i l = " t r u e " / > < T e m p l a t e S t a t u s   x m l n s = " 9 0 5 c 3 8 8 8 - 6 2 8 5 - 4 5 d 0 - b d 7 6 - 6 0 a 9 a c 2 d 7 3 8 c "   x s i : n i l = " t r u e " / > < C S X H a s h   x m l n s = " 9 0 5 c 3 8 8 8 - 6 2 8 5 - 4 5 d 0 - b d 7 6 - 6 0 a 9 a c 2 d 7 3 8 c "   x s i : n i l = " t r u e " / > < D o w n l o a d s   x m l n s = " 9 0 5 c 3 8 8 8 - 6 2 8 5 - 4 5 d 0 - b d 7 6 - 6 0 a 9 a c 2 d 7 3 8 c " > 0 < / D o w n l o a d s > < V o t e C o u n t   x m l n s = " 9 0 5 c 3 8 8 8 - 6 2 8 5 - 4 5 d 0 - b d 7 6 - 6 0 a 9 a c 2 d 7 3 8 c "   x s i : n i l = " t r u e " / > < O O C a c h e I d   x m l n s = " 9 0 5 c 3 8 8 8 - 6 2 8 5 - 4 5 d 0 - b d 7 6 - 6 0 a 9 a c 2 d 7 3 8 c "   x s i : n i l = " t r u e " / > < I s D e l e t e d   x m l n s = " 9 0 5 c 3 8 8 8 - 6 2 8 5 - 4 5 d 0 - b d 7 6 - 6 0 a 9 a c 2 d 7 3 8 c " > f a l s e < / I s D e l e t e d > < A s s e t E x p i r e   x m l n s = " 9 0 5 c 3 8 8 8 - 6 2 8 5 - 4 5 d 0 - b d 7 6 - 6 0 a 9 a c 2 d 7 3 8 c " > 2 0 2 9 - 0 5 - 1 2 T 0 7 : 0 0 : 0 0 + 0 0 : 0 0 < / A s s e t E x p i r e > < D S A T A c t i o n T a k e n   x m l n s = " 9 0 5 c 3 8 8 8 - 6 2 8 5 - 4 5 d 0 - b d 7 6 - 6 0 a 9 a c 2 d 7 3 8 c "   x s i : n i l = " t r u e " / > < C S X S u b m i s s i o n M a r k e t   x m l n s = " 9 0 5 c 3 8 8 8 - 6 2 8 5 - 4 5 d 0 - b d 7 6 - 6 0 a 9 a c 2 d 7 3 8 c "   x s i : n i l = " t r u e " / > < T P E x e c u t a b l e   x m l n s = " 9 0 5 c 3 8 8 8 - 6 2 8 5 - 4 5 d 0 - b d 7 6 - 6 0 a 9 a c 2 d 7 3 8 c "   x s i : n i l = " t r u e " / > < E d i t o r i a l T a g s   x m l n s = " 9 0 5 c 3 8 8 8 - 6 2 8 5 - 4 5 d 0 - b d 7 6 - 6 0 a 9 a c 2 d 7 3 8 c "   x s i : n i l = " t r u e " / > < S u b m i t t e r I d   x m l n s = " 9 0 5 c 3 8 8 8 - 6 2 8 5 - 4 5 d 0 - b d 7 6 - 6 0 a 9 a c 2 d 7 3 8 c "   x s i : n i l = " t r u e " / > < A p p r o v a l L o g   x m l n s = " 9 0 5 c 3 8 8 8 - 6 2 8 5 - 4 5 d 0 - b d 7 6 - 6 0 a 9 a c 2 d 7 3 8 c "   x s i : n i l = " t r u e " / > < B u g N u m b e r   x m l n s = " 9 0 5 c 3 8 8 8 - 6 2 8 5 - 4 5 d 0 - b d 7 6 - 6 0 a 9 a c 2 d 7 3 8 c "   x s i : n i l = " t r u e " / > < C S X S u b m i s s i o n D a t e   x m l n s = " 9 0 5 c 3 8 8 8 - 6 2 8 5 - 4 5 d 0 - b d 7 6 - 6 0 a 9 a c 2 d 7 3 8 c "   x s i : n i l = " t r u e " / > < C S X U p d a t e   x m l n s = " 9 0 5 c 3 8 8 8 - 6 2 8 5 - 4 5 d 0 - b d 7 6 - 6 0 a 9 a c 2 d 7 3 8 c " > f a l s e < / C S X U p d a t e > < A s s e t T y p e   x m l n s = " 9 0 5 c 3 8 8 8 - 6 2 8 5 - 4 5 d 0 - b d 7 6 - 6 0 a 9 a c 2 d 7 3 8 c "   x s i : n i l = " t r u e " / > < M i l e s t o n e   x m l n s = " 9 0 5 c 3 8 8 8 - 6 2 8 5 - 4 5 d 0 - b d 7 6 - 6 0 a 9 a c 2 d 7 3 8 c "   x s i : n i l = " t r u e " / > < O r i g i n A s s e t   x m l n s = " 9 0 5 c 3 8 8 8 - 6 2 8 5 - 4 5 d 0 - b d 7 6 - 6 0 a 9 a c 2 d 7 3 8 c "   x s i : n i l = " t r u e " / > < T P C o m p o n e n t   x m l n s = " 9 0 5 c 3 8 8 8 - 6 2 8 5 - 4 5 d 0 - b d 7 6 - 6 0 a 9 a c 2 d 7 3 8 c "   x s i : n i l = " t r u e " / > < A s s e t I d   x m l n s = " 9 0 5 c 3 8 8 8 - 6 2 8 5 - 4 5 d 0 - b d 7 6 - 6 0 a 9 a c 2 d 7 3 8 c " > T P 1 0 2 2 6 4 3 1 2 < / A s s e t I d > < P o l i c h e c k W o r d s   x m l n s = " 9 0 5 c 3 8 8 8 - 6 2 8 5 - 4 5 d 0 - b d 7 6 - 6 0 a 9 a c 2 d 7 3 8 c "   x s i : n i l = " t r u e " / > < T P L a u n c h H e l p L i n k   x m l n s = " 9 0 5 c 3 8 8 8 - 6 2 8 5 - 4 5 d 0 - b d 7 6 - 6 0 a 9 a c 2 d 7 3 8 c "   x s i : n i l = " t r u e " / > < I n t l L o c P r i o r i t y   x m l n s = " 9 0 5 c 3 8 8 8 - 6 2 8 5 - 4 5 d 0 - b d 7 6 - 6 0 a 9 a c 2 d 7 3 8 c "   x s i : n i l = " t r u e " / > < T P A p p l i c a t i o n   x m l n s = " 9 0 5 c 3 8 8 8 - 6 2 8 5 - 4 5 d 0 - b d 7 6 - 6 0 a 9 a c 2 d 7 3 8 c "   x s i : n i l = " t r u e " / > < C r a w l F o r D e p e n d e n c i e s   x m l n s = " 9 0 5 c 3 8 8 8 - 6 2 8 5 - 4 5 d 0 - b d 7 6 - 6 0 a 9 a c 2 d 7 3 8 c " > f a l s e < / C r a w l F o r D e p e n d e n c i e s > < P l a n n e d P u b D a t e   x m l n s = " 9 0 5 c 3 8 8 8 - 6 2 8 5 - 4 5 d 0 - b d 7 6 - 6 0 a 9 a c 2 d 7 3 8 c " > 2 0 1 0 - 1 1 - 0 4 T 1 9 : 5 3 : 0 0 + 0 0 : 0 0 < / P l a n n e d P u b D a t e > < H a n d o f f T o M S D N   x m l n s = " 9 0 5 c 3 8 8 8 - 6 2 8 5 - 4 5 d 0 - b d 7 6 - 6 0 a 9 a c 2 d 7 3 8 c " > 2 0 1 0 - 1 1 - 0 4 T 1 9 : 5 3 : 0 0 + 0 0 : 0 0 < / H a n d o f f T o M S D N > < I n t l L a n g R e v i e w e r   x m l n s = " 9 0 5 c 3 8 8 8 - 6 2 8 5 - 4 5 d 0 - b d 7 6 - 6 0 a 9 a c 2 d 7 3 8 c "   x s i : n i l = " t r u e " / > < T r u s t L e v e l   x m l n s = " 9 0 5 c 3 8 8 8 - 6 2 8 5 - 4 5 d 0 - b d 7 6 - 6 0 a 9 a c 2 d 7 3 8 c " > 1   M i c r o s o f t   M a n a g e d   C o n t e n t < / T r u s t L e v e l > < I s S e a r c h a b l e   x m l n s = " 9 0 5 c 3 8 8 8 - 6 2 8 5 - 4 5 d 0 - b d 7 6 - 6 0 a 9 a c 2 d 7 3 8 c " > t r u e < / I s S e a r c h a b l e > < T e m p l a t e T e m p l a t e T y p e   x m l n s = " 9 0 5 c 3 8 8 8 - 6 2 8 5 - 4 5 d 0 - b d 7 6 - 6 0 a 9 a c 2 d 7 3 8 c " > E x c e l   S p r e a d s h e e t   T e m p l a t e < / T e m p l a t e T e m p l a t e T y p e > < T P N a m e s p a c e   x m l n s = " 9 0 5 c 3 8 8 8 - 6 2 8 5 - 4 5 d 0 - b d 7 6 - 6 0 a 9 a c 2 d 7 3 8 c "   x s i : n i l = " t r u e " / > < M a r k e t s   x m l n s = " 9 0 5 c 3 8 8 8 - 6 2 8 5 - 4 5 d 0 - b d 7 6 - 6 0 a 9 a c 2 d 7 3 8 c " / > < D e s c r i p t i o n 0   x m l n s = " a 0 b 6 4 b 5 3 - f b a 7 - 4 3 c a - b 9 5 2 - 9 0 e 5 e 7 4 7 7 3 d d "   x s i : n i l = " t r u e " / > < C o m p o n e n t 0   x m l n s = " a 0 b 6 4 b 5 3 - f b a 7 - 4 3 c a - b 9 5 2 - 9 0 e 5 e 7 4 7 7 3 d d "   x s i : n i l = " t r u e " / > < F e a t u r e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F e a t u r e T a g s T a x H T F i e l d 0 > < L o c O v e r a l l L o c S t a t u s L o o k u p   x m l n s = " 9 0 5 c 3 8 8 8 - 6 2 8 5 - 4 5 d 0 - b d 7 6 - 6 0 a 9 a c 2 d 7 3 8 c "   x s i : n i l = " t r u e " / > < L o c P u b l i s h e d L i n k e d A s s e t s L o o k u p   x m l n s = " 9 0 5 c 3 8 8 8 - 6 2 8 5 - 4 5 d 0 - b d 7 6 - 6 0 a 9 a c 2 d 7 3 8 c "   x s i : n i l = " t r u e " / > < I n t e r n a l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I n t e r n a l T a g s T a x H T F i e l d 0 > < L o c C o m m e n t s   x m l n s = " 9 0 5 c 3 8 8 8 - 6 2 8 5 - 4 5 d 0 - b d 7 6 - 6 0 a 9 a c 2 d 7 3 8 c "   x s i : n i l = " t r u e " / > < L o c P r o c e s s e d F o r M a r k e t s L o o k u p   x m l n s = " 9 0 5 c 3 8 8 8 - 6 2 8 5 - 4 5 d 0 - b d 7 6 - 6 0 a 9 a c 2 d 7 3 8 c "   x s i : n i l = " t r u e " / > < L o c a l i z a t i o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L o c a l i z a t i o n T a g s T a x H T F i e l d 0 > < L o c L a s t L o c A t t e m p t V e r s i o n T y p e L o o k u p   x m l n s = " 9 0 5 c 3 8 8 8 - 6 2 8 5 - 4 5 d 0 - b d 7 6 - 6 0 a 9 a c 2 d 7 3 8 c "   x s i : n i l = " t r u e " / > < C a m p a i g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C a m p a i g n T a g s T a x H T F i e l d 0 > < L o c M a n u a l T e s t R e q u i r e d   x m l n s = " 9 0 5 c 3 8 8 8 - 6 2 8 5 - 4 5 d 0 - b d 7 6 - 6 0 a 9 a c 2 d 7 3 8 c "   x s i : n i l = " t r u e " / > < R e c o m m e n d a t i o n s M o d i f i e r   x m l n s = " 9 0 5 c 3 8 8 8 - 6 2 8 5 - 4 5 d 0 - b d 7 6 - 6 0 a 9 a c 2 d 7 3 8 c "   x s i : n i l = " t r u e " / > < L o c O v e r a l l P r e v i e w S t a t u s L o o k u p   x m l n s = " 9 0 5 c 3 8 8 8 - 6 2 8 5 - 4 5 d 0 - b d 7 6 - 6 0 a 9 a c 2 d 7 3 8 c "   x s i : n i l = " t r u e " / > < L o c O v e r a l l P u b l i s h S t a t u s L o o k u p   x m l n s = " 9 0 5 c 3 8 8 8 - 6 2 8 5 - 4 5 d 0 - b d 7 6 - 6 0 a 9 a c 2 d 7 3 8 c "   x s i : n i l = " t r u e " / > < T a x C a t c h A l l   x m l n s = " 9 0 5 c 3 8 8 8 - 6 2 8 5 - 4 5 d 0 - b d 7 6 - 6 0 a 9 a c 2 d 7 3 8 c " / > < L o c N e w P u b l i s h e d V e r s i o n L o o k u p   x m l n s = " 9 0 5 c 3 8 8 8 - 6 2 8 5 - 4 5 d 0 - b d 7 6 - 6 0 a 9 a c 2 d 7 3 8 c "   x s i : n i l = " t r u e " / > < L o c P u b l i s h e d D e p e n d e n t A s s e t s L o o k u p   x m l n s = " 9 0 5 c 3 8 8 8 - 6 2 8 5 - 4 5 d 0 - b d 7 6 - 6 0 a 9 a c 2 d 7 3 8 c "   x s i : n i l = " t r u e " / > < L o c O v e r a l l H a n d b a c k S t a t u s L o o k u p   x m l n s = " 9 0 5 c 3 8 8 8 - 6 2 8 5 - 4 5 d 0 - b d 7 6 - 6 0 a 9 a c 2 d 7 3 8 c "   x s i : n i l = " t r u e " / > < L o c P r o c e s s e d F o r H a n d o f f s L o o k u p   x m l n s = " 9 0 5 c 3 8 8 8 - 6 2 8 5 - 4 5 d 0 - b d 7 6 - 6 0 a 9 a c 2 d 7 3 8 c "   x s i : n i l = " t r u e " / > < L o c L a s t L o c A t t e m p t V e r s i o n L o o k u p   x m l n s = " 9 0 5 c 3 8 8 8 - 6 2 8 5 - 4 5 d 0 - b d 7 6 - 6 0 a 9 a c 2 d 7 3 8 c " > 7 0 1 1 9 < / L o c L a s t L o c A t t e m p t V e r s i o n L o o k u p > < L o c R e c o m m e n d e d H a n d o f f   x m l n s = " 9 0 5 c 3 8 8 8 - 6 2 8 5 - 4 5 d 0 - b d 7 6 - 6 0 a 9 a c 2 d 7 3 8 c "   x s i : n i l = " t r u e " > < / L o c R e c o m m e n d e d H a n d o f f > < S c e n a r i o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S c e n a r i o T a g s T a x H T F i e l d 0 > < O r i g i n a l R e l e a s e   x m l n s = " 9 0 5 c 3 8 8 8 - 6 2 8 5 - 4 5 d 0 - b d 7 6 - 6 0 a 9 a c 2 d 7 3 8 c " > 1 4 < / O r i g i n a l R e l e a s e > < L o c M a r k e t G r o u p T i e r s 2   x m l n s = " 9 0 5 c 3 8 8 8 - 6 2 8 5 - 4 5 d 0 - b d 7 6 - 6 0 a 9 a c 2 d 7 3 8 c "   x s i : n i l = " t r u e " / > < / d o c u m e n t M a n a g e m e n t > < / p : p r o p e r t i e s > 
</file>

<file path=customXml/item2.xml>��< ? x m l   v e r s i o n = " 1 . 0 " ? > < c t : c o n t e n t T y p e S c h e m a   c t : _ = " "   m a : _ = " "   m a : c o n t e n t T y p e N a m e = " T e m p l a t e F i l e "   m a : c o n t e n t T y p e I D = " 0 x 0 1 0 1 0 0 8 D 8 B 3 4 5 7 1 3 5 D 6 7 4 7 9 9 9 1 4 2 4 C 6 2 4 C B B 4 7 0 4 0 0 2 4 3 9 B 9 1 6 2 B 2 E 8 8 4 9 8 A 3 2 4 B E F F 3 8 1 5 2 2 1 "   m a : c o n t e n t T y p e V e r s i o n = " 5 5 "   m a : c o n t e n t T y p e D e s c r i p t i o n = " C r e a t e   a   n e w   d o c u m e n t . "   m a : c o n t e n t T y p e S c o p e = " "   m a : v e r s i o n I D = " a 7 e 4 f 4 3 e e 5 3 f c 8 6 a e 1 d d 6 2 7 2 2 6 2 e b 9 f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1 2 c d 5 2 f 9 b 3 4 c d 9 5 3 8 0 2 4 9 3 d 9 1 9 c 3 8 3 c 5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0 5 c 3 8 8 8 - 6 2 8 5 - 4 5 d 0 - b d 7 6 - 6 0 a 9 a c 2 d 7 3 8 c "   x m l n s : n s 3 = " a 0 b 6 4 b 5 3 - f b a 7 - 4 3 c a - b 9 5 2 - 9 0 e 5 e 7 4 7 7 3 d d " >  
 < x s d : i m p o r t   n a m e s p a c e = " 9 0 5 c 3 8 8 8 - 6 2 8 5 - 4 5 d 0 - b d 7 6 - 6 0 a 9 a c 2 d 7 3 8 c " / >  
 < x s d : i m p o r t   n a m e s p a c e = " a 0 b 6 4 b 5 3 - f b a 7 - 4 3 c a - b 9 5 2 - 9 0 e 5 e 7 4 7 7 3 d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0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0 5 c 3 8 8 8 - 6 2 8 5 - 4 5 d 0 - b d 7 6 - 6 0 a 9 a c 2 d 7 3 8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2 f d 5 2 a d 2 - 6 3 b 0 - 4 f 0 5 - b 7 a a - a 1 7 a 1 c 4 8 c a 4 5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8 5 F C 5 A 5 8 - 2 8 5 1 - 4 2 7 E - 9 5 B 4 - A F A F 1 C 7 3 B A 4 D } "   m a : i n t e r n a l N a m e = " C S X S u b m i s s i o n M a r k e t "   m a : r e a d O n l y = " f a l s e "   m a : s h o w F i e l d = " M a r k e t N a m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d 4 0 2 8 2 4 c - d a 9 6 - 4 9 8 1 - b 5 9 8 - d f 7 3 4 a a c b c 3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7 F 9 4 8 D 4 D - A 5 7 E - 4 E 3 F - 8 7 E 9 - 0 A B E 9 F 2 D 7 4 8 E } "   m a : i n t e r n a l N a m e = " I n P r o j e c t L i s t L o o k u p "   m a : r e a d O n l y = " t r u e "   m a : s h o w F i e l d = " I n P r o j e c t L i s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b 8 e e e 2 a 3 - 2 d 4 f - 4 b 1 2 - b 2 2 9 - 9 e 6 6 7 c 3 7 1 7 1 8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7 F 9 4 8 D 4 D - A 5 7 E - 4 E 3 F - 8 7 E 9 - 0 A B E 9 F 2 D 7 4 8 E } "   m a : i n t e r n a l N a m e = " L a s t C o m p l e t e V e r s i o n L o o k u p "   m a : r e a d O n l y = " t r u e "   m a : s h o w F i e l d = " L a s t C o m p l e t e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7 F 9 4 8 D 4 D - A 5 7 E - 4 E 3 F - 8 7 E 9 - 0 A B E 9 F 2 D 7 4 8 E } "   m a : i n t e r n a l N a m e = " L a s t P r e v i e w E r r o r L o o k u p "   m a : r e a d O n l y = " t r u e "   m a : s h o w F i e l d = " L a s t P r e v i e w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7 F 9 4 8 D 4 D - A 5 7 E - 4 E 3 F - 8 7 E 9 - 0 A B E 9 F 2 D 7 4 8 E } "   m a : i n t e r n a l N a m e = " L a s t P r e v i e w R e s u l t L o o k u p "   m a : r e a d O n l y = " t r u e "   m a : s h o w F i e l d = " L a s t P r e v i e w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7 F 9 4 8 D 4 D - A 5 7 E - 4 E 3 F - 8 7 E 9 - 0 A B E 9 F 2 D 7 4 8 E } "   m a : i n t e r n a l N a m e = " L a s t P r e v i e w A t t e m p t D a t e L o o k u p "   m a : r e a d O n l y = " t r u e "   m a : s h o w F i e l d = " L a s t P r e v i e w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7 F 9 4 8 D 4 D - A 5 7 E - 4 E 3 F - 8 7 E 9 - 0 A B E 9 F 2 D 7 4 8 E } "   m a : i n t e r n a l N a m e = " L a s t P r e v i e w e d B y L o o k u p "   m a : r e a d O n l y = " t r u e "   m a : s h o w F i e l d = " L a s t P r e v i e w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7 F 9 4 8 D 4 D - A 5 7 E - 4 E 3 F - 8 7 E 9 - 0 A B E 9 F 2 D 7 4 8 E } "   m a : i n t e r n a l N a m e = " L a s t P r e v i e w T i m e L o o k u p "   m a : r e a d O n l y = " t r u e "   m a : s h o w F i e l d = " L a s t P r e v i e w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7 F 9 4 8 D 4 D - A 5 7 E - 4 E 3 F - 8 7 E 9 - 0 A B E 9 F 2 D 7 4 8 E } "   m a : i n t e r n a l N a m e = " L a s t P r e v i e w V e r s i o n L o o k u p "   m a : r e a d O n l y = " t r u e "   m a : s h o w F i e l d = " L a s t P r e v i e w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7 F 9 4 8 D 4 D - A 5 7 E - 4 E 3 F - 8 7 E 9 - 0 A B E 9 F 2 D 7 4 8 E } "   m a : i n t e r n a l N a m e = " L a s t P u b l i s h E r r o r L o o k u p "   m a : r e a d O n l y = " t r u e "   m a : s h o w F i e l d = " L a s t P u b l i s h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7 F 9 4 8 D 4 D - A 5 7 E - 4 E 3 F - 8 7 E 9 - 0 A B E 9 F 2 D 7 4 8 E } "   m a : i n t e r n a l N a m e = " L a s t P u b l i s h R e s u l t L o o k u p "   m a : r e a d O n l y = " t r u e "   m a : s h o w F i e l d = " L a s t P u b l i s h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7 F 9 4 8 D 4 D - A 5 7 E - 4 E 3 F - 8 7 E 9 - 0 A B E 9 F 2 D 7 4 8 E } "   m a : i n t e r n a l N a m e = " L a s t P u b l i s h A t t e m p t D a t e L o o k u p "   m a : r e a d O n l y = " t r u e "   m a : s h o w F i e l d = " L a s t P u b l i s h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7 F 9 4 8 D 4 D - A 5 7 E - 4 E 3 F - 8 7 E 9 - 0 A B E 9 F 2 D 7 4 8 E } "   m a : i n t e r n a l N a m e = " L a s t P u b l i s h e d B y L o o k u p "   m a : r e a d O n l y = " t r u e "   m a : s h o w F i e l d = " L a s t P u b l i s h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7 F 9 4 8 D 4 D - A 5 7 E - 4 E 3 F - 8 7 E 9 - 0 A B E 9 F 2 D 7 4 8 E } "   m a : i n t e r n a l N a m e = " L a s t P u b l i s h T i m e L o o k u p "   m a : r e a d O n l y = " t r u e "   m a : s h o w F i e l d = " L a s t P u b l i s h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7 F 9 4 8 D 4 D - A 5 7 E - 4 E 3 F - 8 7 E 9 - 0 A B E 9 F 2 D 7 4 8 E } "   m a : i n t e r n a l N a m e = " L a s t P u b l i s h V e r s i o n L o o k u p "   m a : r e a d O n l y = " t r u e "   m a : s h o w F i e l d = " L a s t P u b l i s h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E F B 3 1 0 - 8 1 5 4 - 4 0 E E - A 7 3 6 - 2 F F 1 1 D 4 7 9 7 6 3 } "   m a : i n t e r n a l N a m e = " L o c L a s t L o c A t t e m p t V e r s i o n L o o k u p "   m a : r e a d O n l y = " f a l s e "   m a : s h o w F i e l d = " L a s t L o c A t t e m p t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E F B 3 1 0 - 8 1 5 4 - 4 0 E E - A 7 3 6 - 2 F F 1 1 D 4 7 9 7 6 3 } "   m a : i n t e r n a l N a m e = " L o c L a s t L o c A t t e m p t V e r s i o n T y p e L o o k u p "   m a : r e a d O n l y = " t r u e "   m a : s h o w F i e l d = " L a s t L o c A t t e m p t V e r s i o n T y p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E F B 3 1 0 - 8 1 5 4 - 4 0 E E - A 7 3 6 - 2 F F 1 1 D 4 7 9 7 6 3 } "   m a : i n t e r n a l N a m e = " L o c N e w P u b l i s h e d V e r s i o n L o o k u p "   m a : r e a d O n l y = " t r u e "   m a : s h o w F i e l d = " N e w P u b l i s h e d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E F B 3 1 0 - 8 1 5 4 - 4 0 E E - A 7 3 6 - 2 F F 1 1 D 4 7 9 7 6 3 } "   m a : i n t e r n a l N a m e = " L o c O v e r a l l H a n d b a c k S t a t u s L o o k u p "   m a : r e a d O n l y = " t r u e "   m a : s h o w F i e l d = " O v e r a l l H a n d b a c k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E F B 3 1 0 - 8 1 5 4 - 4 0 E E - A 7 3 6 - 2 F F 1 1 D 4 7 9 7 6 3 } "   m a : i n t e r n a l N a m e = " L o c O v e r a l l L o c S t a t u s L o o k u p "   m a : r e a d O n l y = " t r u e "   m a : s h o w F i e l d = " O v e r a l l L o c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E F B 3 1 0 - 8 1 5 4 - 4 0 E E - A 7 3 6 - 2 F F 1 1 D 4 7 9 7 6 3 } "   m a : i n t e r n a l N a m e = " L o c O v e r a l l P r e v i e w S t a t u s L o o k u p "   m a : r e a d O n l y = " t r u e "   m a : s h o w F i e l d = " O v e r a l l P r e v i e w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E F B 3 1 0 - 8 1 5 4 - 4 0 E E - A 7 3 6 - 2 F F 1 1 D 4 7 9 7 6 3 } "   m a : i n t e r n a l N a m e = " L o c O v e r a l l P u b l i s h S t a t u s L o o k u p "   m a : r e a d O n l y = " t r u e "   m a : s h o w F i e l d = " O v e r a l l P u b l i s h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E F B 3 1 0 - 8 1 5 4 - 4 0 E E - A 7 3 6 - 2 F F 1 1 D 4 7 9 7 6 3 } "   m a : i n t e r n a l N a m e = " L o c P r o c e s s e d F o r H a n d o f f s L o o k u p "   m a : r e a d O n l y = " t r u e "   m a : s h o w F i e l d = " P r o c e s s e d F o r H a n d o f f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E F B 3 1 0 - 8 1 5 4 - 4 0 E E - A 7 3 6 - 2 F F 1 1 D 4 7 9 7 6 3 } "   m a : i n t e r n a l N a m e = " L o c P r o c e s s e d F o r M a r k e t s L o o k u p "   m a : r e a d O n l y = " t r u e "   m a : s h o w F i e l d = " P r o c e s s e d F o r M a r k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E F B 3 1 0 - 8 1 5 4 - 4 0 E E - A 7 3 6 - 2 F F 1 1 D 4 7 9 7 6 3 } "   m a : i n t e r n a l N a m e = " L o c P u b l i s h e d D e p e n d e n t A s s e t s L o o k u p "   m a : r e a d O n l y = " t r u e "   m a : s h o w F i e l d = " P u b l i s h e d D e p e n d e n t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E F B 3 1 0 - 8 1 5 4 - 4 0 E E - A 7 3 6 - 2 F F 1 1 D 4 7 9 7 6 3 } "   m a : i n t e r n a l N a m e = " L o c P u b l i s h e d L i n k e d A s s e t s L o o k u p "   m a : r e a d O n l y = " t r u e "   m a : s h o w F i e l d = " P u b l i s h e d L i n k e d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7 2 6 a 1 e c e - 9 7 4 7 - 4 e 7 d - 9 1 1 3 - b c 8 2 9 5 f d 2 c 1 d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8 5 F C 5 A 5 8 - 2 8 5 1 - 4 2 7 E - 9 5 B 4 - A F A F 1 C 7 3 B A 4 D } "   m a : i n t e r n a l N a m e = " M a r k e t s "   m a : r e a d O n l y = " f a l s e "   m a : s h o w F i e l d = " M a r k e t N a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7 F 9 4 8 D 4 D - A 5 7 E - 4 E 3 F - 8 7 E 9 - 0 A B E 9 F 2 D 7 4 8 E } "   m a : i n t e r n a l N a m e = " N u m O f R a t i n g s L o o k u p "   m a : r e a d O n l y = " t r u e "   m a : s h o w F i e l d = " N u m O f R a t i n g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7 F 9 4 8 D 4 D - A 5 7 E - 4 E 3 F - 8 7 E 9 - 0 A B E 9 F 2 D 7 4 8 E } "   m a : i n t e r n a l N a m e = " P u b l i s h S t a t u s L o o k u p "   m a : r e a d O n l y = " f a l s e "   m a : s h o w F i e l d = " P u b l i s h S t a t u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c b a 8 d b 9 d - 8 5 f 8 - 4 7 e 4 - 8 5 a f - 4 6 0 1 8 8 1 3 9 7 2 6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7 2 1 6 1 5 6 7 - 9 e 5 5 - 4 7 6 1 - b 6 5 c - 3 c 8 1 4 9 b f c 4 c a } "   m a : i n t e r n a l N a m e = " T a x C a t c h A l l "   m a : s h o w F i e l d = " C a t c h A l l D a t a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7 2 1 6 1 5 6 7 - 9 e 5 5 - 4 7 6 1 - b 6 5 c - 3 c 8 1 4 9 b f c 4 c a } "   m a : i n t e r n a l N a m e = " T a x C a t c h A l l L a b e l "   m a : r e a d O n l y = " t r u e "   m a : s h o w F i e l d = " C a t c h A l l D a t a L a b e l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a 0 b 6 4 b 5 3 - f b a 7 - 4 3 c a - b 9 5 2 - 9 0 e 5 e 7 4 7 7 3 d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0 "   m a : i n d e x = " 1 3 5 "   n i l l a b l e = " t r u e "   m a : d i s p l a y N a m e = " C o m p o n e n t "   m a : i n t e r n a l N a m e = " C o m p o n e n t 0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D0F9B0A3-1675-4024-A83C-C91AE6B8A189}">
  <ds:schemaRefs/>
</ds:datastoreItem>
</file>

<file path=customXml/itemProps2.xml><?xml version="1.0" encoding="utf-8"?>
<ds:datastoreItem xmlns:ds="http://schemas.openxmlformats.org/officeDocument/2006/customXml" ds:itemID="{A76218B4-67AD-437A-87BF-52B67B97ECBB}">
  <ds:schemaRefs/>
</ds:datastoreItem>
</file>

<file path=customXml/itemProps3.xml><?xml version="1.0" encoding="utf-8"?>
<ds:datastoreItem xmlns:ds="http://schemas.openxmlformats.org/officeDocument/2006/customXml" ds:itemID="{8449BF9F-1772-4721-AF4A-287C9FC284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年度趋势</vt:lpstr>
      <vt:lpstr>一月</vt:lpstr>
      <vt:lpstr>二月</vt:lpstr>
      <vt:lpstr>三月</vt:lpstr>
      <vt:lpstr>四月</vt:lpstr>
      <vt:lpstr>五月</vt:lpstr>
      <vt:lpstr>六月</vt:lpstr>
      <vt:lpstr>七月</vt:lpstr>
      <vt:lpstr>八月</vt:lpstr>
      <vt:lpstr>九月</vt:lpstr>
      <vt:lpstr>十月</vt:lpstr>
      <vt:lpstr>十一月</vt:lpstr>
      <vt:lpstr>十二月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yexue12356</cp:lastModifiedBy>
  <dcterms:created xsi:type="dcterms:W3CDTF">2010-10-18T22:47:00Z</dcterms:created>
  <dcterms:modified xsi:type="dcterms:W3CDTF">2017-12-21T03:24:29Z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Order">
    <vt:r8>13044700</vt:r8>
  </property>
  <property fmtid="{D5CDD505-2E9C-101B-9397-08002B2CF9AE}" pid="4" name="HiddenCategoryTags">
    <vt:lpwstr/>
  </property>
  <property fmtid="{D5CDD505-2E9C-101B-9397-08002B2CF9AE}" pid="5" name="InternalTags">
    <vt:lpwstr/>
  </property>
  <property fmtid="{D5CDD505-2E9C-101B-9397-08002B2CF9AE}" pid="6" name="FeatureTags">
    <vt:lpwstr/>
  </property>
  <property fmtid="{D5CDD505-2E9C-101B-9397-08002B2CF9AE}" pid="7" name="LocalizationTags">
    <vt:lpwstr/>
  </property>
  <property fmtid="{D5CDD505-2E9C-101B-9397-08002B2CF9AE}" pid="8" name="ImageGenStatus">
    <vt:i4>0</vt:i4>
  </property>
  <property fmtid="{D5CDD505-2E9C-101B-9397-08002B2CF9AE}" pid="9" name="CategoryTags">
    <vt:lpwstr/>
  </property>
  <property fmtid="{D5CDD505-2E9C-101B-9397-08002B2CF9AE}" pid="10" name="Applications">
    <vt:lpwstr/>
  </property>
  <property fmtid="{D5CDD505-2E9C-101B-9397-08002B2CF9AE}" pid="11" name="CampaignTags">
    <vt:lpwstr/>
  </property>
  <property fmtid="{D5CDD505-2E9C-101B-9397-08002B2CF9AE}" pid="12" name="ScenarioTags">
    <vt:lpwstr/>
  </property>
  <property fmtid="{D5CDD505-2E9C-101B-9397-08002B2CF9AE}" pid="13" name="KSOProductBuildVer">
    <vt:lpwstr>2052-10.1.0.7023</vt:lpwstr>
  </property>
</Properties>
</file>