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.xml" ContentType="application/vnd.openxmlformats-officedocument.spreadsheetml.table+xml"/>
  <Override PartName="/xl/tables/table60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4295" windowHeight="12630" tabRatio="809"/>
    <workbookView windowWidth="9210" windowHeight="6555"/>
  </bookViews>
  <sheets>
    <sheet name="年度趋势" sheetId="6" r:id="rId1"/>
    <sheet name="一月" sheetId="9" r:id="rId2"/>
    <sheet name="二月" sheetId="4" r:id="rId3"/>
    <sheet name="三月" sheetId="10" r:id="rId4"/>
    <sheet name="四月" sheetId="11" r:id="rId5"/>
    <sheet name="五月" sheetId="12" r:id="rId6"/>
    <sheet name="六月" sheetId="13" r:id="rId7"/>
    <sheet name="七月" sheetId="14" r:id="rId8"/>
    <sheet name="八月" sheetId="15" r:id="rId9"/>
    <sheet name="九月" sheetId="16" r:id="rId10"/>
    <sheet name="十月" sheetId="17" r:id="rId11"/>
    <sheet name="十一月" sheetId="18" r:id="rId12"/>
    <sheet name="十二月" sheetId="19" r:id="rId13"/>
  </sheets>
  <definedNames>
    <definedName name="_xlnm.Print_Area" localSheetId="1">一月!$A$1:$G$56</definedName>
    <definedName name="_xlnm.Print_Area" localSheetId="7">七月!$A$1:$G$56</definedName>
    <definedName name="_xlnm.Print_Area" localSheetId="3">三月!$A$1:$G$56</definedName>
    <definedName name="_xlnm.Print_Area" localSheetId="9">九月!$A$1:$G$56</definedName>
    <definedName name="_xlnm.Print_Area" localSheetId="2">二月!$A$1:$G$56</definedName>
    <definedName name="_xlnm.Print_Area" localSheetId="5">五月!$A$1:$G$56</definedName>
    <definedName name="_xlnm.Print_Area" localSheetId="8">八月!$A$1:$G$56</definedName>
    <definedName name="_xlnm.Print_Area" localSheetId="6">六月!$A$1:$H$56</definedName>
    <definedName name="_xlnm.Print_Area" localSheetId="11">十一月!$A$1:$G$56</definedName>
    <definedName name="_xlnm.Print_Area" localSheetId="12">十二月!$A$1:$G$56</definedName>
    <definedName name="_xlnm.Print_Area" localSheetId="10">十月!$A$1:$G$51</definedName>
    <definedName name="_xlnm.Print_Area" localSheetId="4">四月!$A$1:$G$56</definedName>
    <definedName name="_xlnm.Print_Area" localSheetId="0">年度趋势!$A$1:$I$42</definedName>
  </definedNames>
  <calcPr calcId="144525"/>
</workbook>
</file>

<file path=xl/sharedStrings.xml><?xml version="1.0" encoding="utf-8"?>
<sst xmlns="http://schemas.openxmlformats.org/spreadsheetml/2006/main" count="58">
  <si>
    <t>费用趋势标题</t>
  </si>
  <si>
    <t>月份</t>
  </si>
  <si>
    <r>
      <rPr>
        <b/>
        <sz val="12"/>
        <color theme="1"/>
        <rFont val="Microsoft YaHei"/>
        <charset val="134"/>
      </rPr>
      <t>费用</t>
    </r>
    <r>
      <rPr>
        <b/>
        <sz val="12"/>
        <color theme="1"/>
        <rFont val="Arial"/>
        <charset val="134"/>
      </rPr>
      <t xml:space="preserve"> 1</t>
    </r>
  </si>
  <si>
    <r>
      <rPr>
        <b/>
        <sz val="12"/>
        <color theme="1"/>
        <rFont val="Microsoft YaHei"/>
        <charset val="134"/>
      </rPr>
      <t>费用</t>
    </r>
    <r>
      <rPr>
        <b/>
        <sz val="12"/>
        <color theme="1"/>
        <rFont val="Arial"/>
        <charset val="134"/>
      </rPr>
      <t xml:space="preserve"> 2</t>
    </r>
  </si>
  <si>
    <r>
      <rPr>
        <b/>
        <sz val="12"/>
        <color theme="1"/>
        <rFont val="Microsoft YaHei"/>
        <charset val="134"/>
      </rPr>
      <t>费用</t>
    </r>
    <r>
      <rPr>
        <b/>
        <sz val="12"/>
        <color theme="1"/>
        <rFont val="Arial"/>
        <charset val="134"/>
      </rPr>
      <t xml:space="preserve"> 3</t>
    </r>
  </si>
  <si>
    <r>
      <rPr>
        <b/>
        <sz val="12"/>
        <color theme="1"/>
        <rFont val="Microsoft YaHei"/>
        <charset val="134"/>
      </rPr>
      <t>费用</t>
    </r>
    <r>
      <rPr>
        <b/>
        <sz val="12"/>
        <color theme="1"/>
        <rFont val="Arial"/>
        <charset val="134"/>
      </rPr>
      <t xml:space="preserve"> 4</t>
    </r>
  </si>
  <si>
    <r>
      <rPr>
        <b/>
        <sz val="12"/>
        <color theme="1"/>
        <rFont val="Microsoft YaHei"/>
        <charset val="134"/>
      </rPr>
      <t>费用</t>
    </r>
    <r>
      <rPr>
        <b/>
        <sz val="12"/>
        <color theme="1"/>
        <rFont val="Arial"/>
        <charset val="134"/>
      </rPr>
      <t xml:space="preserve"> 5</t>
    </r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</si>
  <si>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</si>
  <si>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</si>
  <si>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</si>
  <si>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</si>
  <si>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</si>
  <si>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</si>
  <si>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</si>
  <si>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</si>
  <si>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</si>
  <si>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</si>
  <si>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</si>
  <si>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</si>
  <si>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</si>
  <si>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>趋势</t>
  </si>
  <si>
    <t>一月费用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</si>
  <si>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1</t>
    </r>
  </si>
  <si>
    <t>日期</t>
  </si>
  <si>
    <t>采购订单号</t>
  </si>
  <si>
    <t>供应商/说明</t>
  </si>
  <si>
    <t>金额</t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</si>
  <si>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1</t>
    </r>
  </si>
  <si>
    <t>小计</t>
  </si>
  <si>
    <t>x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</si>
  <si>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2</t>
    </r>
  </si>
  <si>
    <t>说明</t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</si>
  <si>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2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</si>
  <si>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3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</si>
  <si>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3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</si>
  <si>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4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</si>
  <si>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4</t>
    </r>
  </si>
  <si>
    <t>s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</si>
  <si>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5</t>
    </r>
  </si>
  <si>
    <r>
      <rPr>
        <sz val="11"/>
        <color theme="1"/>
        <rFont val="Microsoft YaHei"/>
        <charset val="134"/>
      </rPr>
      <t>示例</t>
    </r>
    <r>
      <rPr>
        <sz val="11"/>
        <color theme="1"/>
        <rFont val="Arial"/>
        <charset val="134"/>
      </rPr>
      <t xml:space="preserve"> 5</t>
    </r>
  </si>
  <si>
    <t>二月费用</t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</si>
  <si>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1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</si>
  <si>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2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</si>
  <si>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3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</si>
  <si>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4</t>
    </r>
  </si>
  <si>
    <r>
      <rPr>
        <b/>
        <sz val="11"/>
        <rFont val="Microsoft YaHei"/>
        <charset val="134"/>
      </rPr>
      <t>费用</t>
    </r>
    <r>
      <rPr>
        <b/>
        <sz val="11"/>
        <rFont val="Arial"/>
        <charset val="134"/>
      </rPr>
      <t xml:space="preserve"> </t>
    </r>
    <r>
      <rPr>
        <b/>
        <sz val="11"/>
        <rFont val="Arial"/>
        <charset val="134"/>
      </rPr>
      <t>5</t>
    </r>
  </si>
  <si>
    <t>三月费用</t>
  </si>
  <si>
    <t>四月费用</t>
  </si>
  <si>
    <t>五月费用</t>
  </si>
  <si>
    <t>六月费用</t>
  </si>
  <si>
    <t>七月费用</t>
  </si>
  <si>
    <t>八月费用</t>
  </si>
  <si>
    <t>九月费用</t>
  </si>
  <si>
    <t>十月费用</t>
  </si>
  <si>
    <t>十一月费用</t>
  </si>
  <si>
    <t>十二月费用</t>
  </si>
  <si>
    <r>
      <rPr>
        <sz val="11"/>
        <color theme="1"/>
        <rFont val="Microsoft YaHei"/>
        <charset val="134"/>
      </rPr>
      <t xml:space="preserve">示例 </t>
    </r>
    <r>
      <rPr>
        <sz val="11"/>
        <color theme="1"/>
        <rFont val="Arial"/>
        <charset val="134"/>
      </rPr>
      <t>3</t>
    </r>
  </si>
  <si>
    <r>
      <rPr>
        <sz val="11"/>
        <color theme="1"/>
        <rFont val="Microsoft YaHei"/>
        <charset val="134"/>
      </rPr>
      <t xml:space="preserve">示例 </t>
    </r>
    <r>
      <rPr>
        <sz val="11"/>
        <color theme="1"/>
        <rFont val="Arial"/>
        <charset val="134"/>
      </rPr>
      <t>4</t>
    </r>
  </si>
</sst>
</file>

<file path=xl/styles.xml><?xml version="1.0" encoding="utf-8"?>
<styleSheet xmlns="http://schemas.openxmlformats.org/spreadsheetml/2006/main">
  <numFmts count="5">
    <numFmt numFmtId="176" formatCode="m/d;@"/>
    <numFmt numFmtId="177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黑体"/>
      <charset val="134"/>
      <scheme val="minor"/>
    </font>
    <font>
      <sz val="11"/>
      <color theme="1"/>
      <name val="Microsoft YaHei"/>
      <charset val="134"/>
    </font>
    <font>
      <b/>
      <sz val="18"/>
      <name val="Microsoft YaHei"/>
      <charset val="134"/>
    </font>
    <font>
      <b/>
      <sz val="18"/>
      <name val="黑体"/>
      <charset val="134"/>
      <scheme val="minor"/>
    </font>
    <font>
      <b/>
      <sz val="14"/>
      <color theme="1"/>
      <name val="Microsoft YaHei"/>
      <charset val="134"/>
    </font>
    <font>
      <b/>
      <sz val="14"/>
      <color theme="1"/>
      <name val="黑体"/>
      <charset val="134"/>
      <scheme val="minor"/>
    </font>
    <font>
      <b/>
      <sz val="11"/>
      <name val="黑体"/>
      <charset val="134"/>
      <scheme val="minor"/>
    </font>
    <font>
      <sz val="10"/>
      <color theme="1"/>
      <name val="Microsoft YaHei"/>
      <charset val="134"/>
    </font>
    <font>
      <sz val="11"/>
      <color theme="0"/>
      <name val="黑体"/>
      <charset val="134"/>
      <scheme val="minor"/>
    </font>
    <font>
      <sz val="11"/>
      <color theme="1"/>
      <name val="黑体"/>
      <charset val="129"/>
      <scheme val="minor"/>
    </font>
    <font>
      <sz val="12"/>
      <color theme="1"/>
      <name val="黑体"/>
      <charset val="134"/>
      <scheme val="minor"/>
    </font>
    <font>
      <sz val="10"/>
      <color theme="1"/>
      <name val="黑体"/>
      <charset val="134"/>
      <scheme val="minor"/>
    </font>
    <font>
      <sz val="14"/>
      <color theme="1"/>
      <name val="黑体"/>
      <charset val="134"/>
      <scheme val="minor"/>
    </font>
    <font>
      <b/>
      <sz val="26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黑体"/>
      <charset val="0"/>
      <scheme val="minor"/>
    </font>
    <font>
      <sz val="11"/>
      <color rgb="FFFF0000"/>
      <name val="黑体"/>
      <charset val="0"/>
      <scheme val="minor"/>
    </font>
    <font>
      <b/>
      <sz val="18"/>
      <color theme="3"/>
      <name val="黑体"/>
      <charset val="134"/>
      <scheme val="minor"/>
    </font>
    <font>
      <sz val="11"/>
      <color theme="0"/>
      <name val="黑体"/>
      <charset val="0"/>
      <scheme val="minor"/>
    </font>
    <font>
      <b/>
      <sz val="15"/>
      <color theme="3"/>
      <name val="黑体"/>
      <charset val="134"/>
      <scheme val="minor"/>
    </font>
    <font>
      <sz val="11"/>
      <color rgb="FF9C0006"/>
      <name val="黑体"/>
      <charset val="0"/>
      <scheme val="minor"/>
    </font>
    <font>
      <sz val="11"/>
      <color rgb="FF3F3F76"/>
      <name val="黑体"/>
      <charset val="0"/>
      <scheme val="minor"/>
    </font>
    <font>
      <i/>
      <sz val="11"/>
      <color rgb="FF7F7F7F"/>
      <name val="黑体"/>
      <charset val="0"/>
      <scheme val="minor"/>
    </font>
    <font>
      <u/>
      <sz val="11"/>
      <color rgb="FF0000FF"/>
      <name val="黑体"/>
      <charset val="0"/>
      <scheme val="minor"/>
    </font>
    <font>
      <u/>
      <sz val="11"/>
      <color rgb="FF800080"/>
      <name val="黑体"/>
      <charset val="0"/>
      <scheme val="minor"/>
    </font>
    <font>
      <sz val="11"/>
      <color rgb="FF9C6500"/>
      <name val="黑体"/>
      <charset val="0"/>
      <scheme val="minor"/>
    </font>
    <font>
      <b/>
      <sz val="11"/>
      <color theme="3"/>
      <name val="黑体"/>
      <charset val="134"/>
      <scheme val="minor"/>
    </font>
    <font>
      <b/>
      <sz val="13"/>
      <color theme="3"/>
      <name val="黑体"/>
      <charset val="134"/>
      <scheme val="minor"/>
    </font>
    <font>
      <b/>
      <sz val="11"/>
      <color rgb="FF3F3F3F"/>
      <name val="黑体"/>
      <charset val="0"/>
      <scheme val="minor"/>
    </font>
    <font>
      <b/>
      <sz val="11"/>
      <color rgb="FFFA7D00"/>
      <name val="黑体"/>
      <charset val="0"/>
      <scheme val="minor"/>
    </font>
    <font>
      <b/>
      <sz val="11"/>
      <color rgb="FFFFFFFF"/>
      <name val="黑体"/>
      <charset val="0"/>
      <scheme val="minor"/>
    </font>
    <font>
      <sz val="11"/>
      <color rgb="FFFA7D00"/>
      <name val="黑体"/>
      <charset val="0"/>
      <scheme val="minor"/>
    </font>
    <font>
      <b/>
      <sz val="11"/>
      <color theme="1"/>
      <name val="黑体"/>
      <charset val="0"/>
      <scheme val="minor"/>
    </font>
    <font>
      <sz val="11"/>
      <color rgb="FF006100"/>
      <name val="黑体"/>
      <charset val="0"/>
      <scheme val="minor"/>
    </font>
    <font>
      <b/>
      <sz val="11"/>
      <name val="Microsoft YaHei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theme="4"/>
      </patternFill>
    </fill>
    <fill>
      <patternFill patternType="solid">
        <fgColor theme="5" tint="0.799981688894314"/>
        <bgColor theme="5"/>
      </patternFill>
    </fill>
    <fill>
      <patternFill patternType="solid">
        <fgColor theme="6" tint="0.799981688894314"/>
        <bgColor theme="6"/>
      </patternFill>
    </fill>
    <fill>
      <patternFill patternType="solid">
        <fgColor theme="7" tint="0.799981688894314"/>
        <bgColor theme="8"/>
      </patternFill>
    </fill>
    <fill>
      <patternFill patternType="solid">
        <fgColor theme="8" tint="0.799981688894314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theme="4" tint="0.399945066682943"/>
      </left>
      <right/>
      <top style="thin">
        <color theme="4" tint="0.399945066682943"/>
      </top>
      <bottom style="thin">
        <color theme="4" tint="0.399945066682943"/>
      </bottom>
      <diagonal/>
    </border>
    <border>
      <left/>
      <right/>
      <top style="thin">
        <color theme="4" tint="0.399945066682943"/>
      </top>
      <bottom style="thin">
        <color theme="4" tint="0.399945066682943"/>
      </bottom>
      <diagonal/>
    </border>
    <border>
      <left/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theme="5" tint="0.399945066682943"/>
      </left>
      <right/>
      <top style="thin">
        <color theme="5" tint="0.399945066682943"/>
      </top>
      <bottom style="thin">
        <color theme="5" tint="0.399945066682943"/>
      </bottom>
      <diagonal/>
    </border>
    <border>
      <left/>
      <right/>
      <top style="thin">
        <color theme="5" tint="0.399945066682943"/>
      </top>
      <bottom style="thin">
        <color theme="5" tint="0.399945066682943"/>
      </bottom>
      <diagonal/>
    </border>
    <border>
      <left/>
      <right style="thin">
        <color theme="5" tint="0.399945066682943"/>
      </right>
      <top style="thin">
        <color theme="5" tint="0.399945066682943"/>
      </top>
      <bottom style="thin">
        <color theme="5" tint="0.399945066682943"/>
      </bottom>
      <diagonal/>
    </border>
    <border>
      <left style="thin">
        <color theme="6" tint="0.399945066682943"/>
      </left>
      <right/>
      <top style="thin">
        <color theme="6" tint="0.399945066682943"/>
      </top>
      <bottom style="thin">
        <color theme="6" tint="0.399945066682943"/>
      </bottom>
      <diagonal/>
    </border>
    <border>
      <left/>
      <right/>
      <top style="thin">
        <color theme="6" tint="0.399945066682943"/>
      </top>
      <bottom style="thin">
        <color theme="6" tint="0.399945066682943"/>
      </bottom>
      <diagonal/>
    </border>
    <border>
      <left/>
      <right style="thin">
        <color theme="6" tint="0.399945066682943"/>
      </right>
      <top style="thin">
        <color theme="6" tint="0.399945066682943"/>
      </top>
      <bottom style="thin">
        <color theme="6" tint="0.399945066682943"/>
      </bottom>
      <diagonal/>
    </border>
    <border>
      <left style="thin">
        <color theme="8" tint="0.399945066682943"/>
      </left>
      <right/>
      <top style="thin">
        <color theme="8" tint="0.399945066682943"/>
      </top>
      <bottom style="thin">
        <color theme="8" tint="0.399945066682943"/>
      </bottom>
      <diagonal/>
    </border>
    <border>
      <left/>
      <right/>
      <top style="thin">
        <color theme="8" tint="0.399945066682943"/>
      </top>
      <bottom style="thin">
        <color theme="8" tint="0.399945066682943"/>
      </bottom>
      <diagonal/>
    </border>
    <border>
      <left/>
      <right style="thin">
        <color theme="8" tint="0.399945066682943"/>
      </right>
      <top style="thin">
        <color theme="8" tint="0.399945066682943"/>
      </top>
      <bottom style="thin">
        <color theme="8" tint="0.399945066682943"/>
      </bottom>
      <diagonal/>
    </border>
    <border>
      <left style="thin">
        <color theme="9" tint="0.399945066682943"/>
      </left>
      <right/>
      <top style="thin">
        <color theme="9" tint="0.399945066682943"/>
      </top>
      <bottom style="thin">
        <color theme="9" tint="0.399945066682943"/>
      </bottom>
      <diagonal/>
    </border>
    <border>
      <left/>
      <right/>
      <top style="thin">
        <color theme="9" tint="0.399945066682943"/>
      </top>
      <bottom style="thin">
        <color theme="9" tint="0.399945066682943"/>
      </bottom>
      <diagonal/>
    </border>
    <border>
      <left/>
      <right style="thin">
        <color theme="9" tint="0.399945066682943"/>
      </right>
      <top style="thin">
        <color theme="9" tint="0.399945066682943"/>
      </top>
      <bottom style="thin">
        <color theme="9" tint="0.39994506668294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medium">
        <color auto="1"/>
      </right>
      <top style="thin">
        <color theme="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medium">
        <color auto="1"/>
      </right>
      <top style="thin">
        <color theme="4"/>
      </top>
      <bottom/>
      <diagonal/>
    </border>
    <border>
      <left style="medium">
        <color auto="1"/>
      </left>
      <right/>
      <top style="double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medium">
        <color auto="1"/>
      </right>
      <top style="double">
        <color theme="4"/>
      </top>
      <bottom style="thin">
        <color theme="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1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40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1" borderId="42" applyNumberFormat="0" applyAlignment="0" applyProtection="0">
      <alignment vertical="center"/>
    </xf>
    <xf numFmtId="0" fontId="29" fillId="31" borderId="39" applyNumberFormat="0" applyAlignment="0" applyProtection="0">
      <alignment vertical="center"/>
    </xf>
    <xf numFmtId="0" fontId="30" fillId="32" borderId="4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77" fontId="5" fillId="0" borderId="0" xfId="8" applyFont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7" fillId="0" borderId="0" xfId="0" applyFont="1" applyBorder="1"/>
    <xf numFmtId="176" fontId="0" fillId="0" borderId="0" xfId="0" applyNumberFormat="1" applyBorder="1"/>
    <xf numFmtId="0" fontId="0" fillId="0" borderId="0" xfId="0" applyBorder="1"/>
    <xf numFmtId="177" fontId="0" fillId="0" borderId="0" xfId="8" applyFont="1" applyBorder="1"/>
    <xf numFmtId="0" fontId="1" fillId="0" borderId="0" xfId="0" applyFont="1" applyBorder="1"/>
    <xf numFmtId="0" fontId="8" fillId="0" borderId="0" xfId="0" applyFont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7" fillId="0" borderId="0" xfId="0" applyFont="1" applyFill="1" applyBorder="1"/>
    <xf numFmtId="176" fontId="0" fillId="0" borderId="0" xfId="0" applyNumberFormat="1" applyFill="1" applyBorder="1"/>
    <xf numFmtId="0" fontId="0" fillId="0" borderId="0" xfId="0" applyFill="1" applyBorder="1"/>
    <xf numFmtId="177" fontId="0" fillId="0" borderId="0" xfId="8" applyFont="1" applyFill="1" applyBorder="1"/>
    <xf numFmtId="0" fontId="1" fillId="0" borderId="0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7" borderId="15" xfId="0" applyFont="1" applyFill="1" applyBorder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 applyFill="1" applyBorder="1"/>
    <xf numFmtId="177" fontId="1" fillId="0" borderId="0" xfId="8" applyFont="1" applyBorder="1"/>
    <xf numFmtId="0" fontId="10" fillId="0" borderId="0" xfId="0" applyFont="1"/>
    <xf numFmtId="0" fontId="7" fillId="0" borderId="0" xfId="0" applyFont="1"/>
    <xf numFmtId="0" fontId="11" fillId="0" borderId="0" xfId="0" applyFont="1"/>
    <xf numFmtId="177" fontId="5" fillId="0" borderId="0" xfId="0" applyNumberFormat="1" applyFont="1"/>
    <xf numFmtId="177" fontId="1" fillId="0" borderId="0" xfId="8" applyFont="1" applyFill="1" applyBorder="1"/>
    <xf numFmtId="0" fontId="12" fillId="0" borderId="0" xfId="0" applyFont="1"/>
    <xf numFmtId="0" fontId="0" fillId="8" borderId="0" xfId="0" applyFill="1"/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4" fillId="0" borderId="16" xfId="0" applyFont="1" applyBorder="1"/>
    <xf numFmtId="0" fontId="14" fillId="9" borderId="17" xfId="0" applyFont="1" applyFill="1" applyBorder="1" applyAlignment="1">
      <alignment textRotation="45"/>
    </xf>
    <xf numFmtId="0" fontId="14" fillId="2" borderId="17" xfId="0" applyFont="1" applyFill="1" applyBorder="1" applyAlignment="1">
      <alignment textRotation="45"/>
    </xf>
    <xf numFmtId="0" fontId="14" fillId="10" borderId="17" xfId="0" applyFont="1" applyFill="1" applyBorder="1" applyAlignment="1">
      <alignment textRotation="45"/>
    </xf>
    <xf numFmtId="0" fontId="14" fillId="11" borderId="17" xfId="0" applyFont="1" applyFill="1" applyBorder="1" applyAlignment="1">
      <alignment textRotation="45"/>
    </xf>
    <xf numFmtId="0" fontId="14" fillId="12" borderId="18" xfId="0" applyFont="1" applyFill="1" applyBorder="1" applyAlignment="1">
      <alignment textRotation="45"/>
    </xf>
    <xf numFmtId="0" fontId="0" fillId="8" borderId="0" xfId="0" applyFill="1" applyAlignment="1">
      <alignment textRotation="45"/>
    </xf>
    <xf numFmtId="0" fontId="4" fillId="0" borderId="19" xfId="0" applyFont="1" applyBorder="1"/>
    <xf numFmtId="177" fontId="12" fillId="0" borderId="20" xfId="8" applyFont="1" applyBorder="1"/>
    <xf numFmtId="177" fontId="12" fillId="0" borderId="21" xfId="8" applyFont="1" applyBorder="1"/>
    <xf numFmtId="2" fontId="12" fillId="8" borderId="0" xfId="0" applyNumberFormat="1" applyFont="1" applyFill="1"/>
    <xf numFmtId="0" fontId="12" fillId="8" borderId="0" xfId="0" applyFont="1" applyFill="1"/>
    <xf numFmtId="0" fontId="4" fillId="0" borderId="22" xfId="0" applyFont="1" applyBorder="1"/>
    <xf numFmtId="177" fontId="12" fillId="0" borderId="23" xfId="8" applyFont="1" applyBorder="1"/>
    <xf numFmtId="177" fontId="12" fillId="0" borderId="24" xfId="8" applyFont="1" applyBorder="1"/>
    <xf numFmtId="177" fontId="12" fillId="0" borderId="25" xfId="8" applyFont="1" applyBorder="1"/>
    <xf numFmtId="177" fontId="12" fillId="0" borderId="26" xfId="8" applyFont="1" applyBorder="1"/>
    <xf numFmtId="0" fontId="4" fillId="0" borderId="27" xfId="0" applyFont="1" applyBorder="1"/>
    <xf numFmtId="177" fontId="5" fillId="0" borderId="28" xfId="8" applyFont="1" applyBorder="1"/>
    <xf numFmtId="177" fontId="5" fillId="0" borderId="29" xfId="8" applyFont="1" applyBorder="1"/>
    <xf numFmtId="177" fontId="5" fillId="0" borderId="30" xfId="8" applyFont="1" applyBorder="1"/>
    <xf numFmtId="177" fontId="5" fillId="0" borderId="31" xfId="8" applyFont="1" applyBorder="1"/>
    <xf numFmtId="0" fontId="4" fillId="0" borderId="32" xfId="0" applyFont="1" applyBorder="1" applyAlignment="1">
      <alignment horizontal="left" vertical="center"/>
    </xf>
    <xf numFmtId="0" fontId="0" fillId="13" borderId="33" xfId="0" applyFill="1" applyBorder="1"/>
    <xf numFmtId="0" fontId="0" fillId="13" borderId="34" xfId="0" applyFill="1" applyBorder="1"/>
    <xf numFmtId="0" fontId="0" fillId="13" borderId="35" xfId="0" applyFill="1" applyBorder="1"/>
    <xf numFmtId="0" fontId="0" fillId="13" borderId="36" xfId="0" applyFill="1" applyBorder="1"/>
    <xf numFmtId="0" fontId="0" fillId="13" borderId="37" xfId="0" applyFill="1" applyBorder="1"/>
    <xf numFmtId="2" fontId="0" fillId="8" borderId="0" xfId="0" applyNumberFormat="1" applyFill="1"/>
    <xf numFmtId="0" fontId="1" fillId="8" borderId="0" xfId="0" applyFont="1" applyFill="1"/>
    <xf numFmtId="0" fontId="1" fillId="8" borderId="0" xfId="0" applyFont="1" applyFill="1" applyBorder="1"/>
    <xf numFmtId="0" fontId="0" fillId="8" borderId="0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ko-KR" sz="1800" b="1" i="0" u="none" strike="noStrike" kern="1200" baseline="0">
                <a:solidFill>
                  <a:sysClr val="windowText" lastClr="000000"/>
                </a:solidFill>
                <a:effectLst/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按月费用趋势</a:t>
            </a:r>
            <a:endParaRPr lang="en-US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0576519035213"/>
          <c:y val="0.114669421487603"/>
          <c:w val="0.803428859568031"/>
          <c:h val="0.817665289256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年度趋势!$B$2</c:f>
              <c:strCache>
                <c:ptCount val="1"/>
                <c:pt idx="0">
                  <c:v>费用 1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年度趋势!$B$3:$B$14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年度趋势!$C$2</c:f>
              <c:strCache>
                <c:ptCount val="1"/>
                <c:pt idx="0">
                  <c:v>费用 2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年度趋势!$C$3:$C$14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年度趋势!$D$2</c:f>
              <c:strCache>
                <c:ptCount val="1"/>
                <c:pt idx="0">
                  <c:v>费用 3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年度趋势!$D$3:$D$14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年度趋势!$E$2</c:f>
              <c:strCache>
                <c:ptCount val="1"/>
                <c:pt idx="0">
                  <c:v>费用 4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年度趋势!$E$3:$E$14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年度趋势!$F$2</c:f>
              <c:strCache>
                <c:ptCount val="1"/>
                <c:pt idx="0">
                  <c:v>费用 5</c:v>
                </c:pt>
              </c:strCache>
            </c:strRef>
          </c:tx>
          <c:invertIfNegative val="0"/>
          <c:dLbls>
            <c:delete val="1"/>
          </c:dLbls>
          <c:cat>
            <c:strRef>
              <c:f>年度趋势!$A$3:$A$14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年度趋势!$F$3:$F$14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4348800"/>
        <c:axId val="74354688"/>
      </c:barChart>
      <c:catAx>
        <c:axId val="7434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354688"/>
        <c:crosses val="autoZero"/>
        <c:auto val="1"/>
        <c:lblAlgn val="ctr"/>
        <c:lblOffset val="100"/>
        <c:noMultiLvlLbl val="0"/>
      </c:catAx>
      <c:valAx>
        <c:axId val="743546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34880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HY중고딕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97790</xdr:colOff>
      <xdr:row>17</xdr:row>
      <xdr:rowOff>12065</xdr:rowOff>
    </xdr:from>
    <xdr:to>
      <xdr:col>6</xdr:col>
      <xdr:colOff>205105</xdr:colOff>
      <xdr:row>41</xdr:row>
      <xdr:rowOff>107315</xdr:rowOff>
    </xdr:to>
    <xdr:graphicFrame>
      <xdr:nvGraphicFramePr>
        <xdr:cNvPr id="2" name="Chart 1"/>
        <xdr:cNvGraphicFramePr/>
      </xdr:nvGraphicFramePr>
      <xdr:xfrm>
        <a:off x="97790" y="6711315"/>
        <a:ext cx="6870065" cy="5124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4" name="Expense31" displayName="Expense31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11" name="Expense51" displayName="Expense51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>
  <autoFilter ref="A5:D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>
  <autoFilter ref="A13:D16"/>
  <tableColumns count="4">
    <tableColumn id="1" name="日期" totalsRowLabel="小计"/>
    <tableColumn id="2" name="采购订单号"/>
    <tableColumn id="3" name="说明"/>
    <tableColumn id="4" name="金额" totalsRowFunction="sum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>
  <autoFilter ref="A20:D23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>
  <autoFilter ref="A27:D29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>
  <autoFilter ref="A33:D35"/>
  <tableColumns count="4">
    <tableColumn id="1" name="日期" totalsRowLabel="小计"/>
    <tableColumn id="2" name="采购订单号"/>
    <tableColumn id="3" name="供应商/说明"/>
    <tableColumn id="4" name="金额" totalsRowFunction="sum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table" Target="../tables/table10.xml"/><Relationship Id="rId4" Type="http://schemas.openxmlformats.org/officeDocument/2006/relationships/table" Target="../tables/table9.xml"/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table" Target="../tables/table15.xml"/><Relationship Id="rId4" Type="http://schemas.openxmlformats.org/officeDocument/2006/relationships/table" Target="../tables/table14.xml"/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table" Target="../tables/table20.xml"/><Relationship Id="rId4" Type="http://schemas.openxmlformats.org/officeDocument/2006/relationships/table" Target="../tables/table19.xml"/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5" Type="http://schemas.openxmlformats.org/officeDocument/2006/relationships/table" Target="../tables/table25.xml"/><Relationship Id="rId4" Type="http://schemas.openxmlformats.org/officeDocument/2006/relationships/table" Target="../tables/table24.xml"/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7.xml.rels><?xml version="1.0" encoding="UTF-8" standalone="yes"?>
<Relationships xmlns="http://schemas.openxmlformats.org/package/2006/relationships"><Relationship Id="rId5" Type="http://schemas.openxmlformats.org/officeDocument/2006/relationships/table" Target="../tables/table30.xml"/><Relationship Id="rId4" Type="http://schemas.openxmlformats.org/officeDocument/2006/relationships/table" Target="../tables/table29.xml"/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table" Target="../tables/table26.xml"/></Relationships>
</file>

<file path=xl/worksheets/_rels/sheet8.xml.rels><?xml version="1.0" encoding="UTF-8" standalone="yes"?>
<Relationships xmlns="http://schemas.openxmlformats.org/package/2006/relationships"><Relationship Id="rId5" Type="http://schemas.openxmlformats.org/officeDocument/2006/relationships/table" Target="../tables/table35.xml"/><Relationship Id="rId4" Type="http://schemas.openxmlformats.org/officeDocument/2006/relationships/table" Target="../tables/table34.xml"/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table" Target="../tables/table31.xml"/></Relationships>
</file>

<file path=xl/worksheets/_rels/sheet9.xml.rels><?xml version="1.0" encoding="UTF-8" standalone="yes"?>
<Relationships xmlns="http://schemas.openxmlformats.org/package/2006/relationships"><Relationship Id="rId5" Type="http://schemas.openxmlformats.org/officeDocument/2006/relationships/table" Target="../tables/table40.xml"/><Relationship Id="rId4" Type="http://schemas.openxmlformats.org/officeDocument/2006/relationships/table" Target="../tables/table39.xml"/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table" Target="../tables/table45.xml"/><Relationship Id="rId4" Type="http://schemas.openxmlformats.org/officeDocument/2006/relationships/table" Target="../tables/table44.xml"/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table" Target="../tables/table41.xml"/></Relationships>
</file>

<file path=xl/worksheets/_rels/sheet11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0.xml"/><Relationship Id="rId4" Type="http://schemas.openxmlformats.org/officeDocument/2006/relationships/table" Target="../tables/table49.xml"/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table" Target="../tables/table46.xml"/></Relationships>
</file>

<file path=xl/worksheets/_rels/sheet12.xml.rels><?xml version="1.0" encoding="UTF-8" standalone="yes"?>
<Relationships xmlns="http://schemas.openxmlformats.org/package/2006/relationships"><Relationship Id="rId5" Type="http://schemas.openxmlformats.org/officeDocument/2006/relationships/table" Target="../tables/table55.xml"/><Relationship Id="rId4" Type="http://schemas.openxmlformats.org/officeDocument/2006/relationships/table" Target="../tables/table54.xml"/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table" Target="../tables/table51.xml"/></Relationships>
</file>

<file path=xl/worksheets/_rels/sheet13.xml.rels><?xml version="1.0" encoding="UTF-8" standalone="yes"?>
<Relationships xmlns="http://schemas.openxmlformats.org/package/2006/relationships"><Relationship Id="rId5" Type="http://schemas.openxmlformats.org/officeDocument/2006/relationships/table" Target="../tables/table60.xml"/><Relationship Id="rId4" Type="http://schemas.openxmlformats.org/officeDocument/2006/relationships/table" Target="../tables/table59.xml"/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table" Target="../tables/table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zoomScale="60" zoomScaleNormal="60" workbookViewId="0">
      <selection activeCell="K46" sqref="K46"/>
    </sheetView>
    <sheetView tabSelected="1" workbookViewId="1">
      <selection activeCell="A1" sqref="A1:G1"/>
    </sheetView>
  </sheetViews>
  <sheetFormatPr defaultColWidth="9" defaultRowHeight="16.5"/>
  <cols>
    <col min="1" max="1" width="13.75" style="2" customWidth="1"/>
    <col min="2" max="14" width="15" customWidth="1"/>
  </cols>
  <sheetData>
    <row r="1" s="1" customFormat="1" ht="34.5" customHeight="1" spans="1:8">
      <c r="A1" s="45" t="s">
        <v>0</v>
      </c>
      <c r="B1" s="45"/>
      <c r="C1" s="45"/>
      <c r="D1" s="45"/>
      <c r="E1" s="45"/>
      <c r="F1" s="45"/>
      <c r="G1" s="46"/>
      <c r="H1" s="46"/>
    </row>
    <row r="2" ht="46" customHeight="1" spans="1:14">
      <c r="A2" s="47" t="s">
        <v>1</v>
      </c>
      <c r="B2" s="48" t="s">
        <v>2</v>
      </c>
      <c r="C2" s="49" t="s">
        <v>3</v>
      </c>
      <c r="D2" s="50" t="s">
        <v>4</v>
      </c>
      <c r="E2" s="51" t="s">
        <v>5</v>
      </c>
      <c r="F2" s="52" t="s">
        <v>6</v>
      </c>
      <c r="G2" s="53"/>
      <c r="H2" s="44"/>
      <c r="I2" s="44"/>
      <c r="J2" s="44"/>
      <c r="K2" s="44"/>
      <c r="L2" s="44"/>
      <c r="M2" s="44"/>
      <c r="N2" s="44"/>
    </row>
    <row r="3" s="43" customFormat="1" ht="30" customHeight="1" spans="1:14">
      <c r="A3" s="54" t="s">
        <v>7</v>
      </c>
      <c r="B3" s="55">
        <f>SUBTOTAL(109,Expense11[金额])</f>
        <v>100</v>
      </c>
      <c r="C3" s="55">
        <f>SUBTOTAL(109,Expense21[金额])</f>
        <v>200</v>
      </c>
      <c r="D3" s="55">
        <f>SUBTOTAL(109,Expense31[金额])</f>
        <v>300</v>
      </c>
      <c r="E3" s="55">
        <f>SUBTOTAL(109,Expense41[金额])</f>
        <v>400</v>
      </c>
      <c r="F3" s="56">
        <f>SUBTOTAL(109,Expense51[金额])</f>
        <v>500</v>
      </c>
      <c r="G3" s="57"/>
      <c r="H3" s="58"/>
      <c r="I3" s="58"/>
      <c r="J3" s="58"/>
      <c r="K3" s="58"/>
      <c r="L3" s="58"/>
      <c r="M3" s="58"/>
      <c r="N3" s="58"/>
    </row>
    <row r="4" s="43" customFormat="1" ht="30" customHeight="1" spans="1:14">
      <c r="A4" s="59" t="s">
        <v>8</v>
      </c>
      <c r="B4" s="60">
        <f>SUBTOTAL(109,Expense12[金额])</f>
        <v>200</v>
      </c>
      <c r="C4" s="60">
        <f>SUBTOTAL(109,Expense22[金额])</f>
        <v>200</v>
      </c>
      <c r="D4" s="60">
        <f>SUBTOTAL(109,Expense32[金额])</f>
        <v>300</v>
      </c>
      <c r="E4" s="60">
        <f>SUBTOTAL(109,Expense42[金额])</f>
        <v>400</v>
      </c>
      <c r="F4" s="61">
        <f>SUBTOTAL(109,Expense52[金额])</f>
        <v>500</v>
      </c>
      <c r="G4" s="57"/>
      <c r="H4" s="58"/>
      <c r="I4" s="58"/>
      <c r="J4" s="58"/>
      <c r="K4" s="58"/>
      <c r="L4" s="58"/>
      <c r="M4" s="58"/>
      <c r="N4" s="58"/>
    </row>
    <row r="5" s="43" customFormat="1" ht="30" customHeight="1" spans="1:14">
      <c r="A5" s="59" t="s">
        <v>9</v>
      </c>
      <c r="B5" s="60">
        <f>SUBTOTAL(109,Expense13[金额])</f>
        <v>300</v>
      </c>
      <c r="C5" s="60">
        <f>SUBTOTAL(109,Expense23[金额])</f>
        <v>200</v>
      </c>
      <c r="D5" s="60">
        <f>SUBTOTAL(109,Expense33[金额])</f>
        <v>300</v>
      </c>
      <c r="E5" s="60">
        <f>SUBTOTAL(109,Expense43[金额])</f>
        <v>400</v>
      </c>
      <c r="F5" s="61">
        <f>SUBTOTAL(109,Expense53[金额])</f>
        <v>500</v>
      </c>
      <c r="G5" s="57"/>
      <c r="H5" s="58"/>
      <c r="I5" s="58"/>
      <c r="J5" s="58"/>
      <c r="K5" s="58"/>
      <c r="L5" s="58"/>
      <c r="M5" s="58"/>
      <c r="N5" s="58"/>
    </row>
    <row r="6" s="43" customFormat="1" ht="30" customHeight="1" spans="1:14">
      <c r="A6" s="59" t="s">
        <v>10</v>
      </c>
      <c r="B6" s="60">
        <f>SUBTOTAL(109,Expense14[金额])</f>
        <v>400</v>
      </c>
      <c r="C6" s="60">
        <f>SUBTOTAL(109,Expense24[金额])</f>
        <v>200</v>
      </c>
      <c r="D6" s="60">
        <f>SUBTOTAL(109,Expense34[金额])</f>
        <v>300</v>
      </c>
      <c r="E6" s="60">
        <f>SUBTOTAL(109,Expense44[金额])</f>
        <v>400</v>
      </c>
      <c r="F6" s="61">
        <f>SUBTOTAL(109,Expense54[金额])</f>
        <v>500</v>
      </c>
      <c r="G6" s="57"/>
      <c r="H6" s="58"/>
      <c r="I6" s="58"/>
      <c r="J6" s="58"/>
      <c r="K6" s="58"/>
      <c r="L6" s="58"/>
      <c r="M6" s="58"/>
      <c r="N6" s="58"/>
    </row>
    <row r="7" s="43" customFormat="1" ht="30" customHeight="1" spans="1:14">
      <c r="A7" s="59" t="s">
        <v>11</v>
      </c>
      <c r="B7" s="60">
        <f>SUBTOTAL(109,Expense15[金额])</f>
        <v>500</v>
      </c>
      <c r="C7" s="60">
        <f>SUBTOTAL(109,Expense25[金额])</f>
        <v>200</v>
      </c>
      <c r="D7" s="60">
        <f>SUBTOTAL(109,Expense35[金额])</f>
        <v>300</v>
      </c>
      <c r="E7" s="60">
        <f>SUBTOTAL(109,Expense45[金额])</f>
        <v>400</v>
      </c>
      <c r="F7" s="61">
        <f>SUBTOTAL(109,Expense55[金额])</f>
        <v>500</v>
      </c>
      <c r="G7" s="57"/>
      <c r="H7" s="58"/>
      <c r="I7" s="58"/>
      <c r="J7" s="58"/>
      <c r="K7" s="58"/>
      <c r="L7" s="58"/>
      <c r="M7" s="58"/>
      <c r="N7" s="58"/>
    </row>
    <row r="8" s="43" customFormat="1" ht="30" customHeight="1" spans="1:14">
      <c r="A8" s="59" t="s">
        <v>12</v>
      </c>
      <c r="B8" s="60">
        <f>SUBTOTAL(109,Expense16[金额])</f>
        <v>600</v>
      </c>
      <c r="C8" s="60">
        <f>SUBTOTAL(109,Expense26[金额])</f>
        <v>200</v>
      </c>
      <c r="D8" s="60">
        <f>SUBTOTAL(109,Expense36[金额])</f>
        <v>300</v>
      </c>
      <c r="E8" s="60">
        <f>SUBTOTAL(109,Expense46[金额])</f>
        <v>400</v>
      </c>
      <c r="F8" s="61">
        <f>SUBTOTAL(109,Expense56[金额])</f>
        <v>500</v>
      </c>
      <c r="G8" s="57"/>
      <c r="H8" s="58"/>
      <c r="I8" s="58"/>
      <c r="J8" s="58"/>
      <c r="K8" s="58"/>
      <c r="L8" s="58"/>
      <c r="M8" s="58"/>
      <c r="N8" s="58"/>
    </row>
    <row r="9" s="43" customFormat="1" ht="30" customHeight="1" spans="1:14">
      <c r="A9" s="59" t="s">
        <v>13</v>
      </c>
      <c r="B9" s="60">
        <f>SUBTOTAL(109,Expense17[金额])</f>
        <v>700</v>
      </c>
      <c r="C9" s="60">
        <f>SUBTOTAL(109,Expense27[金额])</f>
        <v>200</v>
      </c>
      <c r="D9" s="60">
        <f>SUBTOTAL(109,Expense37[金额])</f>
        <v>300</v>
      </c>
      <c r="E9" s="60">
        <f>SUBTOTAL(109,Expense47[金额])</f>
        <v>400</v>
      </c>
      <c r="F9" s="61">
        <f>SUBTOTAL(109,Expense57[金额])</f>
        <v>500</v>
      </c>
      <c r="G9" s="57"/>
      <c r="H9" s="58"/>
      <c r="I9" s="58"/>
      <c r="J9" s="58"/>
      <c r="K9" s="58"/>
      <c r="L9" s="58"/>
      <c r="M9" s="58"/>
      <c r="N9" s="58"/>
    </row>
    <row r="10" s="43" customFormat="1" ht="30" customHeight="1" spans="1:14">
      <c r="A10" s="59" t="s">
        <v>14</v>
      </c>
      <c r="B10" s="60">
        <f>SUBTOTAL(109,Expense18[金额])</f>
        <v>800</v>
      </c>
      <c r="C10" s="60">
        <f>SUBTOTAL(109,Expense28[金额])</f>
        <v>200</v>
      </c>
      <c r="D10" s="60">
        <f>SUBTOTAL(109,Expense38[金额])</f>
        <v>300</v>
      </c>
      <c r="E10" s="60">
        <f>SUBTOTAL(109,Expense48[金额])</f>
        <v>400</v>
      </c>
      <c r="F10" s="61">
        <f>SUBTOTAL(109,Expense58[金额])</f>
        <v>500</v>
      </c>
      <c r="G10" s="57"/>
      <c r="H10" s="58"/>
      <c r="I10" s="58"/>
      <c r="J10" s="58"/>
      <c r="K10" s="58"/>
      <c r="L10" s="58"/>
      <c r="M10" s="58"/>
      <c r="N10" s="58"/>
    </row>
    <row r="11" s="43" customFormat="1" ht="30" customHeight="1" spans="1:14">
      <c r="A11" s="59" t="s">
        <v>15</v>
      </c>
      <c r="B11" s="60">
        <f>SUBTOTAL(109,Expense19[金额])</f>
        <v>900</v>
      </c>
      <c r="C11" s="60">
        <f>SUBTOTAL(109,Expense29[金额])</f>
        <v>200</v>
      </c>
      <c r="D11" s="60">
        <f>SUBTOTAL(109,Expense39[金额])</f>
        <v>300</v>
      </c>
      <c r="E11" s="60">
        <f>SUBTOTAL(109,Expense49[金额])</f>
        <v>400</v>
      </c>
      <c r="F11" s="61">
        <f>SUBTOTAL(109,Expense59[金额])</f>
        <v>500</v>
      </c>
      <c r="G11" s="57"/>
      <c r="H11" s="58"/>
      <c r="I11" s="58"/>
      <c r="J11" s="58"/>
      <c r="K11" s="58"/>
      <c r="L11" s="58"/>
      <c r="M11" s="58"/>
      <c r="N11" s="58"/>
    </row>
    <row r="12" s="43" customFormat="1" ht="30" customHeight="1" spans="1:14">
      <c r="A12" s="59" t="s">
        <v>16</v>
      </c>
      <c r="B12" s="60">
        <f>SUBTOTAL(109,Expense110[金额])</f>
        <v>1000</v>
      </c>
      <c r="C12" s="60">
        <f>SUBTOTAL(109,Expense210[金额])</f>
        <v>200</v>
      </c>
      <c r="D12" s="60">
        <f>SUBTOTAL(109,Expense310[金额])</f>
        <v>300</v>
      </c>
      <c r="E12" s="60">
        <f>SUBTOTAL(109,Expense410[金额])</f>
        <v>400</v>
      </c>
      <c r="F12" s="61">
        <f>SUBTOTAL(109,Expense510[金额])</f>
        <v>500</v>
      </c>
      <c r="G12" s="57"/>
      <c r="H12" s="58"/>
      <c r="I12" s="58"/>
      <c r="J12" s="58"/>
      <c r="K12" s="58"/>
      <c r="L12" s="58"/>
      <c r="M12" s="58"/>
      <c r="N12" s="58"/>
    </row>
    <row r="13" s="43" customFormat="1" ht="30" customHeight="1" spans="1:14">
      <c r="A13" s="59" t="s">
        <v>17</v>
      </c>
      <c r="B13" s="60">
        <f>SUBTOTAL(109,Expense111[金额])</f>
        <v>1100</v>
      </c>
      <c r="C13" s="60">
        <f>SUBTOTAL(109,Expense211[金额])</f>
        <v>200</v>
      </c>
      <c r="D13" s="60">
        <f>SUBTOTAL(109,Expense311[金额])</f>
        <v>300</v>
      </c>
      <c r="E13" s="60">
        <f>SUBTOTAL(109,Expense411[金额])</f>
        <v>400</v>
      </c>
      <c r="F13" s="61">
        <f>SUBTOTAL(109,Expense511[金额])</f>
        <v>500</v>
      </c>
      <c r="G13" s="57"/>
      <c r="H13" s="58"/>
      <c r="I13" s="58"/>
      <c r="J13" s="58"/>
      <c r="K13" s="58"/>
      <c r="L13" s="58"/>
      <c r="M13" s="58"/>
      <c r="N13" s="58"/>
    </row>
    <row r="14" s="43" customFormat="1" ht="30" customHeight="1" spans="1:14">
      <c r="A14" s="59" t="s">
        <v>18</v>
      </c>
      <c r="B14" s="60">
        <f>SUBTOTAL(109,Expense112[金额])</f>
        <v>1200</v>
      </c>
      <c r="C14" s="60">
        <f>SUBTOTAL(109,Expense212[金额])</f>
        <v>200</v>
      </c>
      <c r="D14" s="62">
        <f>SUBTOTAL(109,Expense312[金额])</f>
        <v>300</v>
      </c>
      <c r="E14" s="62">
        <f>SUBTOTAL(109,Expense412[金额])</f>
        <v>400</v>
      </c>
      <c r="F14" s="63">
        <f>SUBTOTAL(109,Expense512[金额])</f>
        <v>500</v>
      </c>
      <c r="G14" s="57"/>
      <c r="H14" s="58"/>
      <c r="I14" s="58"/>
      <c r="J14" s="58"/>
      <c r="K14" s="58"/>
      <c r="L14" s="58"/>
      <c r="M14" s="58"/>
      <c r="N14" s="58"/>
    </row>
    <row r="15" s="43" customFormat="1" ht="30" customHeight="1" spans="1:14">
      <c r="A15" s="64" t="s">
        <v>19</v>
      </c>
      <c r="B15" s="65">
        <f>SUM(B3:B14)</f>
        <v>7800</v>
      </c>
      <c r="C15" s="65">
        <f>SUM(C3:C14)</f>
        <v>2400</v>
      </c>
      <c r="D15" s="66">
        <f>SUM(D3:D14)</f>
        <v>3600</v>
      </c>
      <c r="E15" s="67">
        <f>SUM(E3:E14)</f>
        <v>4800</v>
      </c>
      <c r="F15" s="68">
        <f>SUM(F3:F14)</f>
        <v>6000</v>
      </c>
      <c r="G15" s="57"/>
      <c r="H15" s="58"/>
      <c r="I15" s="58"/>
      <c r="J15" s="58"/>
      <c r="K15" s="58"/>
      <c r="L15" s="58"/>
      <c r="M15" s="58"/>
      <c r="N15" s="58"/>
    </row>
    <row r="16" ht="45" customHeight="1" spans="1:14">
      <c r="A16" s="69" t="s">
        <v>20</v>
      </c>
      <c r="B16" s="70"/>
      <c r="C16" s="71"/>
      <c r="D16" s="72"/>
      <c r="E16" s="73"/>
      <c r="F16" s="74"/>
      <c r="G16" s="75"/>
      <c r="H16" s="44"/>
      <c r="I16" s="44"/>
      <c r="J16" s="44"/>
      <c r="K16" s="44"/>
      <c r="L16" s="44"/>
      <c r="M16" s="44"/>
      <c r="N16" s="44"/>
    </row>
    <row r="17" s="44" customFormat="1" ht="12" customHeight="1" spans="1:1">
      <c r="A17" s="76"/>
    </row>
    <row r="18" s="44" customFormat="1" spans="1:1">
      <c r="A18" s="76"/>
    </row>
    <row r="19" s="44" customFormat="1" spans="1:10">
      <c r="A19" s="77"/>
      <c r="B19" s="78"/>
      <c r="C19" s="78"/>
      <c r="D19" s="78"/>
      <c r="E19" s="78"/>
      <c r="F19" s="78"/>
      <c r="G19" s="78"/>
      <c r="H19" s="78"/>
      <c r="I19" s="78"/>
      <c r="J19" s="78"/>
    </row>
    <row r="20" s="44" customFormat="1" spans="1:10">
      <c r="A20" s="77"/>
      <c r="B20" s="78"/>
      <c r="C20" s="78"/>
      <c r="G20" s="78"/>
      <c r="H20" s="78"/>
      <c r="I20" s="78"/>
      <c r="J20" s="78"/>
    </row>
    <row r="21" s="44" customFormat="1" spans="1:10">
      <c r="A21" s="77"/>
      <c r="B21" s="78"/>
      <c r="C21" s="78"/>
      <c r="G21" s="78"/>
      <c r="H21" s="78"/>
      <c r="I21" s="78"/>
      <c r="J21" s="78"/>
    </row>
    <row r="22" s="44" customFormat="1" spans="1:7">
      <c r="A22" s="76"/>
      <c r="G22" s="78"/>
    </row>
    <row r="23" s="44" customFormat="1" spans="1:7">
      <c r="A23" s="76"/>
      <c r="G23" s="78"/>
    </row>
    <row r="24" s="44" customFormat="1" spans="1:7">
      <c r="A24" s="76"/>
      <c r="G24" s="78"/>
    </row>
    <row r="25" s="44" customFormat="1" spans="1:7">
      <c r="A25" s="76"/>
      <c r="G25" s="78"/>
    </row>
    <row r="26" s="44" customFormat="1" spans="1:7">
      <c r="A26" s="76"/>
      <c r="G26" s="78"/>
    </row>
    <row r="27" s="44" customFormat="1" spans="1:7">
      <c r="A27" s="76"/>
      <c r="G27" s="78"/>
    </row>
    <row r="28" s="44" customFormat="1" spans="1:7">
      <c r="A28" s="76"/>
      <c r="G28" s="78"/>
    </row>
    <row r="29" s="44" customFormat="1" spans="1:7">
      <c r="A29" s="76"/>
      <c r="G29" s="78"/>
    </row>
    <row r="30" s="44" customFormat="1" spans="1:7">
      <c r="A30" s="76"/>
      <c r="G30" s="78"/>
    </row>
    <row r="31" s="44" customFormat="1" spans="1:7">
      <c r="A31" s="76"/>
      <c r="G31" s="78"/>
    </row>
    <row r="32" s="44" customFormat="1" spans="1:7">
      <c r="A32" s="76"/>
      <c r="G32" s="78"/>
    </row>
    <row r="33" s="44" customFormat="1" spans="1:7">
      <c r="A33" s="76"/>
      <c r="G33" s="78"/>
    </row>
    <row r="34" s="44" customFormat="1" spans="1:7">
      <c r="A34" s="76"/>
      <c r="G34" s="78"/>
    </row>
    <row r="35" s="44" customFormat="1" spans="1:7">
      <c r="A35" s="76"/>
      <c r="G35" s="78"/>
    </row>
    <row r="36" s="44" customFormat="1" spans="1:10">
      <c r="A36" s="76"/>
      <c r="G36" s="78"/>
      <c r="H36" s="78"/>
      <c r="I36" s="78"/>
      <c r="J36" s="78"/>
    </row>
    <row r="37" s="44" customFormat="1" spans="1:10">
      <c r="A37" s="77"/>
      <c r="B37" s="78"/>
      <c r="C37" s="78"/>
      <c r="D37" s="78"/>
      <c r="E37" s="78"/>
      <c r="F37" s="78"/>
      <c r="G37" s="78"/>
      <c r="H37" s="78"/>
      <c r="I37" s="78"/>
      <c r="J37" s="78"/>
    </row>
    <row r="38" s="44" customFormat="1" spans="1:10">
      <c r="A38" s="77"/>
      <c r="B38" s="78"/>
      <c r="C38" s="78"/>
      <c r="D38" s="78"/>
      <c r="E38" s="78"/>
      <c r="F38" s="78"/>
      <c r="G38" s="78"/>
      <c r="H38" s="78"/>
      <c r="I38" s="78"/>
      <c r="J38" s="78"/>
    </row>
    <row r="39" s="44" customFormat="1" spans="1:6">
      <c r="A39" s="77"/>
      <c r="B39" s="78"/>
      <c r="C39" s="78"/>
      <c r="D39" s="78"/>
      <c r="E39" s="78"/>
      <c r="F39" s="78"/>
    </row>
    <row r="40" s="44" customFormat="1" spans="1:1">
      <c r="A40" s="76"/>
    </row>
    <row r="41" s="44" customFormat="1" spans="1:1">
      <c r="A41" s="76"/>
    </row>
    <row r="42" s="44" customFormat="1" spans="1:1">
      <c r="A42" s="76"/>
    </row>
    <row r="43" s="44" customFormat="1" spans="1:1">
      <c r="A43" s="76"/>
    </row>
    <row r="44" s="44" customFormat="1" spans="1:1">
      <c r="A44" s="76"/>
    </row>
    <row r="45" s="44" customFormat="1" spans="1:1">
      <c r="A45" s="76"/>
    </row>
    <row r="46" s="44" customFormat="1" spans="1:1">
      <c r="A46" s="76"/>
    </row>
    <row r="47" s="44" customFormat="1" spans="1:1">
      <c r="A47" s="76"/>
    </row>
    <row r="48" s="44" customFormat="1" spans="1:1">
      <c r="A48" s="76"/>
    </row>
    <row r="49" s="44" customFormat="1" spans="1:1">
      <c r="A49" s="76"/>
    </row>
    <row r="50" s="44" customFormat="1" spans="1:1">
      <c r="A50" s="76"/>
    </row>
    <row r="51" s="44" customFormat="1" spans="1:1">
      <c r="A51" s="76"/>
    </row>
    <row r="52" s="44" customFormat="1" spans="1:1">
      <c r="A52" s="76"/>
    </row>
    <row r="53" s="44" customFormat="1" spans="1:1">
      <c r="A53" s="76"/>
    </row>
    <row r="54" s="44" customFormat="1" spans="1:1">
      <c r="A54" s="76"/>
    </row>
  </sheetData>
  <mergeCells count="1">
    <mergeCell ref="A1:F1"/>
  </mergeCells>
  <conditionalFormatting sqref="H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699305555555556" right="0.699305555555556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C29" sqref="C29"/>
    </sheetView>
    <sheetView workbookViewId="1">
      <selection activeCell="A1" sqref="A1:D1"/>
    </sheetView>
  </sheetViews>
  <sheetFormatPr defaultColWidth="9" defaultRowHeight="13.5" outlineLevelCol="3"/>
  <cols>
    <col min="2" max="2" width="13.125" customWidth="1"/>
    <col min="3" max="3" width="37.375" customWidth="1"/>
    <col min="4" max="4" width="14" customWidth="1"/>
  </cols>
  <sheetData>
    <row r="1" s="1" customFormat="1" ht="34.5" customHeight="1" spans="1:4">
      <c r="A1" s="3" t="s">
        <v>21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41">
        <f>SUM(D10,D17,D24,D30,D36)</f>
        <v>1500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40186</v>
      </c>
      <c r="B6" s="12"/>
      <c r="C6" s="12" t="s">
        <v>27</v>
      </c>
      <c r="D6" s="13">
        <v>100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SUBTOTAL(109,Expense11[金额])</f>
        <v>100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40182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40180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40188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40203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3"/>
      <c r="C36" s="23"/>
      <c r="D36" s="42">
        <f>SUBTOTAL(109,Expense51[金额])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17" sqref="E17"/>
    </sheetView>
    <sheetView workbookViewId="1">
      <selection activeCell="A1" sqref="A1:D1"/>
    </sheetView>
  </sheetViews>
  <sheetFormatPr defaultColWidth="9" defaultRowHeight="13.5" outlineLevelCol="4"/>
  <cols>
    <col min="2" max="2" width="14.5" customWidth="1"/>
    <col min="3" max="3" width="37.375" customWidth="1"/>
    <col min="4" max="4" width="14" customWidth="1"/>
    <col min="5" max="5" width="13.375" customWidth="1"/>
  </cols>
  <sheetData>
    <row r="1" s="1" customFormat="1" ht="34.5" customHeight="1" spans="1:4">
      <c r="A1" s="3" t="s">
        <v>40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3.25" customHeight="1" spans="1:4">
      <c r="A3" s="4"/>
      <c r="B3" s="4"/>
      <c r="C3" s="5" t="s">
        <v>19</v>
      </c>
      <c r="D3" s="6">
        <f>SUM(D10,D17,D24,D30,D36)</f>
        <v>1600</v>
      </c>
    </row>
    <row r="4" s="38" customFormat="1" ht="15" customHeight="1" spans="1:5">
      <c r="A4" s="7" t="s">
        <v>41</v>
      </c>
      <c r="B4" s="8"/>
      <c r="C4" s="8"/>
      <c r="D4" s="9"/>
      <c r="E4"/>
    </row>
    <row r="5" s="39" customFormat="1" ht="14.25" customHeight="1" spans="1:5">
      <c r="A5" s="10" t="s">
        <v>23</v>
      </c>
      <c r="B5" s="10" t="s">
        <v>24</v>
      </c>
      <c r="C5" s="10" t="s">
        <v>25</v>
      </c>
      <c r="D5" s="10" t="s">
        <v>26</v>
      </c>
      <c r="E5" s="2"/>
    </row>
    <row r="6" ht="14.25" customHeight="1" spans="1:4">
      <c r="A6" s="11">
        <v>40217</v>
      </c>
      <c r="B6" s="12"/>
      <c r="C6" s="12" t="s">
        <v>27</v>
      </c>
      <c r="D6" s="13">
        <v>200</v>
      </c>
    </row>
    <row r="7" ht="14.25" customHeight="1" spans="1:4">
      <c r="A7" s="11"/>
      <c r="B7" s="12"/>
      <c r="C7" s="12"/>
      <c r="D7" s="13"/>
    </row>
    <row r="8" ht="14.25" customHeight="1" spans="1:4">
      <c r="A8" s="11"/>
      <c r="B8" s="12"/>
      <c r="C8" s="12"/>
      <c r="D8" s="13"/>
    </row>
    <row r="9" ht="14.25" customHeight="1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SUBTOTAL(109,Expense12[金额])</f>
        <v>200</v>
      </c>
    </row>
    <row r="11" ht="14.25" customHeight="1" spans="1:4">
      <c r="A11" s="15" t="s">
        <v>29</v>
      </c>
      <c r="B11" s="12"/>
      <c r="C11" s="12"/>
      <c r="D11" s="12"/>
    </row>
    <row r="12" s="40" customFormat="1" ht="15" customHeight="1" spans="1:5">
      <c r="A12" s="16" t="s">
        <v>42</v>
      </c>
      <c r="B12" s="17"/>
      <c r="C12" s="17"/>
      <c r="D12" s="18"/>
      <c r="E12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40213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s="38" customFormat="1" ht="14.25" customHeight="1" spans="1:5">
      <c r="A17" s="23" t="s">
        <v>28</v>
      </c>
      <c r="B17" s="21"/>
      <c r="C17" s="21"/>
      <c r="D17" s="22">
        <f>SUBTOTAL(109,Expense22[金额])</f>
        <v>200</v>
      </c>
      <c r="E17"/>
    </row>
    <row r="18" s="38" customFormat="1" ht="14.25" customHeight="1" spans="1:5">
      <c r="A18" s="15" t="s">
        <v>29</v>
      </c>
      <c r="B18" s="12"/>
      <c r="C18" s="12"/>
      <c r="D18" s="12"/>
      <c r="E18"/>
    </row>
    <row r="19" ht="15" customHeight="1" spans="1:4">
      <c r="A19" s="24" t="s">
        <v>43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40211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s="38" customFormat="1" ht="16.5" spans="1:5">
      <c r="A24" s="14" t="s">
        <v>28</v>
      </c>
      <c r="B24" s="12"/>
      <c r="C24" s="12"/>
      <c r="D24" s="13">
        <f>SUBTOTAL(109,Expense32[金额])</f>
        <v>300</v>
      </c>
      <c r="E24"/>
    </row>
    <row r="25" s="38" customFormat="1" ht="14.25" customHeight="1" spans="1:5">
      <c r="A25" s="15" t="s">
        <v>29</v>
      </c>
      <c r="B25" s="12"/>
      <c r="C25" s="12"/>
      <c r="D25" s="12"/>
      <c r="E25"/>
    </row>
    <row r="26" ht="15" customHeight="1" spans="1:4">
      <c r="A26" s="27" t="s">
        <v>44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40219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s="40" customFormat="1" ht="16.5" spans="1:5">
      <c r="A30" s="14" t="s">
        <v>28</v>
      </c>
      <c r="B30" s="12"/>
      <c r="C30" s="12"/>
      <c r="D30" s="13">
        <f>SUBTOTAL(109,Expense42[金额])</f>
        <v>400</v>
      </c>
      <c r="E30"/>
    </row>
    <row r="31" s="40" customFormat="1" ht="14.25" customHeight="1" spans="1:5">
      <c r="A31" s="15" t="s">
        <v>37</v>
      </c>
      <c r="B31" s="12"/>
      <c r="C31" s="12"/>
      <c r="D31" s="12"/>
      <c r="E31"/>
    </row>
    <row r="32" ht="15" customHeight="1" spans="1:4">
      <c r="A32" s="30" t="s">
        <v>45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40234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SUBTOTAL(109,Expense52[金额])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 verticalDpi="1200"/>
  <headerFooter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3.125" customWidth="1"/>
    <col min="3" max="3" width="37.375" customWidth="1"/>
    <col min="4" max="4" width="14" customWidth="1"/>
  </cols>
  <sheetData>
    <row r="1" s="1" customFormat="1" ht="34.5" customHeight="1" spans="1:4">
      <c r="A1" s="3" t="s">
        <v>46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1700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40245</v>
      </c>
      <c r="B6" s="12"/>
      <c r="C6" s="12" t="s">
        <v>27</v>
      </c>
      <c r="D6" s="13">
        <v>300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SUBTOTAL(109,Expense13[金额])</f>
        <v>300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40241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SUBTOTAL(109,Expense23[金额])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40239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SUBTOTAL(109,Expense33[金额])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40247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s="2" customFormat="1" ht="16.5" spans="1:4">
      <c r="A30" s="14" t="s">
        <v>28</v>
      </c>
      <c r="B30" s="14"/>
      <c r="C30" s="14"/>
      <c r="D30" s="37">
        <f>SUBTOTAL(109,Expense43[金额])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40262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SUBTOTAL(109,Expense53[金额])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375" customWidth="1"/>
    <col min="3" max="3" width="37.375" customWidth="1"/>
    <col min="4" max="4" width="14" customWidth="1"/>
  </cols>
  <sheetData>
    <row r="1" s="1" customFormat="1" ht="34.5" customHeight="1" spans="1:4">
      <c r="A1" s="3" t="s">
        <v>47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1800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40276</v>
      </c>
      <c r="B6" s="12"/>
      <c r="C6" s="12" t="s">
        <v>27</v>
      </c>
      <c r="D6" s="13">
        <v>400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SUBTOTAL(109,Expense14[金额])</f>
        <v>400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40272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SUBTOTAL(109,Expense24[金额])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40270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SUBTOTAL(109,Expense34[金额])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40278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SUBTOTAL(109,Expense44[金额])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40293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SUBTOTAL(109,Expense54[金额])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375" customWidth="1"/>
    <col min="3" max="3" width="37.375" customWidth="1"/>
    <col min="4" max="4" width="14" customWidth="1"/>
  </cols>
  <sheetData>
    <row r="1" s="1" customFormat="1" ht="34.5" customHeight="1" spans="1:4">
      <c r="A1" s="3" t="s">
        <v>48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1900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40306</v>
      </c>
      <c r="B6" s="12"/>
      <c r="C6" s="12" t="s">
        <v>27</v>
      </c>
      <c r="D6" s="13">
        <v>500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SUBTOTAL(109,Expense15[金额])</f>
        <v>500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40302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SUBTOTAL(109,Expense25[金额])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40300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SUBTOTAL(109,Expense35[金额])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40308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SUBTOTAL(109,Expense45[金额])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40323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SUBTOTAL(109,Expense55[金额])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24" sqref="D24"/>
    </sheetView>
    <sheetView workbookViewId="1">
      <selection activeCell="A1" sqref="A1:D1"/>
    </sheetView>
  </sheetViews>
  <sheetFormatPr defaultColWidth="9" defaultRowHeight="13.5" outlineLevelCol="3"/>
  <cols>
    <col min="2" max="2" width="11.375" customWidth="1"/>
    <col min="3" max="3" width="37.375" customWidth="1"/>
    <col min="4" max="4" width="14" customWidth="1"/>
  </cols>
  <sheetData>
    <row r="1" s="35" customFormat="1" ht="34.5" customHeight="1" spans="1:4">
      <c r="A1" s="3" t="s">
        <v>49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2000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40337</v>
      </c>
      <c r="B6" s="12"/>
      <c r="C6" s="12" t="s">
        <v>27</v>
      </c>
      <c r="D6" s="13">
        <v>600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SUBTOTAL(109,Expense16[金额])</f>
        <v>600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40333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SUBTOTAL(109,Expense26[金额])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40331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SUBTOTAL(109,Expense36[金额])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40339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SUBTOTAL(109,Expense46[金额])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40354</v>
      </c>
      <c r="B34" s="21"/>
      <c r="C34" s="36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SUBTOTAL(109,Expense56[金额])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4.375" customWidth="1"/>
    <col min="3" max="3" width="37.375" customWidth="1"/>
    <col min="4" max="4" width="14" customWidth="1"/>
  </cols>
  <sheetData>
    <row r="1" s="35" customFormat="1" ht="34.5" customHeight="1" spans="1:4">
      <c r="A1" s="3" t="s">
        <v>50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2100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40367</v>
      </c>
      <c r="B6" s="12"/>
      <c r="C6" s="12" t="s">
        <v>27</v>
      </c>
      <c r="D6" s="13">
        <v>700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SUBTOTAL(109,Expense17[金额])</f>
        <v>700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40363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SUBTOTAL(109,Expense27[金额])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40361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SUBTOTAL(109,Expense37[金额])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40369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SUBTOTAL(109,Expense47[金额])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40384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SUBTOTAL(109,Expense57[金额])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125" customWidth="1"/>
    <col min="3" max="3" width="37.375" customWidth="1"/>
    <col min="4" max="4" width="14" customWidth="1"/>
  </cols>
  <sheetData>
    <row r="1" s="1" customFormat="1" ht="34.5" customHeight="1" spans="1:4">
      <c r="A1" s="3" t="s">
        <v>51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2200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40398</v>
      </c>
      <c r="B6" s="12"/>
      <c r="C6" s="12" t="s">
        <v>27</v>
      </c>
      <c r="D6" s="13">
        <v>800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SUBTOTAL(109,Expense18[金额])</f>
        <v>800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40394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SUBTOTAL(109,Expense28[金额])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40392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SUBTOTAL(109,Expense38[金额])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40400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SUBTOTAL(109,Expense48[金额])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40415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SUBTOTAL(109,Expense58[金额])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5.125" customWidth="1"/>
    <col min="3" max="3" width="37.375" customWidth="1"/>
    <col min="4" max="4" width="14" customWidth="1"/>
  </cols>
  <sheetData>
    <row r="1" s="1" customFormat="1" ht="34.5" customHeight="1" spans="1:4">
      <c r="A1" s="3" t="s">
        <v>52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2300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40429</v>
      </c>
      <c r="B6" s="12"/>
      <c r="C6" s="12" t="s">
        <v>27</v>
      </c>
      <c r="D6" s="13">
        <v>900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SUBTOTAL(109,Expense19[金额])</f>
        <v>900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40425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SUBTOTAL(109,Expense29[金额])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40423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SUBTOTAL(109,Expense39[金额])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40431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SUBTOTAL(109,Expense49[金额])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40446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SUBTOTAL(109,Expense59[金额])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6.5" outlineLevelCol="3"/>
  <cols>
    <col min="2" max="2" width="13.75" style="2" customWidth="1"/>
    <col min="3" max="3" width="37.375" customWidth="1"/>
    <col min="4" max="4" width="14" customWidth="1"/>
  </cols>
  <sheetData>
    <row r="1" s="1" customFormat="1" ht="34.5" customHeight="1" spans="1:4">
      <c r="A1" s="3" t="s">
        <v>53</v>
      </c>
      <c r="B1" s="3"/>
      <c r="C1" s="3"/>
      <c r="D1" s="3"/>
    </row>
    <row r="2" ht="14.25" customHeight="1" spans="1:4">
      <c r="A2" s="4"/>
      <c r="B2" s="34"/>
      <c r="C2" s="4"/>
      <c r="D2" s="4"/>
    </row>
    <row r="3" ht="24.75" spans="1:4">
      <c r="A3" s="4"/>
      <c r="B3" s="34"/>
      <c r="C3" s="5" t="s">
        <v>19</v>
      </c>
      <c r="D3" s="6">
        <f>SUM(D10,D17,D24,D30,D36)</f>
        <v>2400</v>
      </c>
    </row>
    <row r="4" ht="15" spans="1:4">
      <c r="A4" s="7" t="s">
        <v>22</v>
      </c>
      <c r="B4" s="8"/>
      <c r="C4" s="8"/>
      <c r="D4" s="9"/>
    </row>
    <row r="5" s="2" customFormat="1" spans="1:4">
      <c r="A5" s="10" t="s">
        <v>23</v>
      </c>
      <c r="B5" s="10" t="s">
        <v>24</v>
      </c>
      <c r="C5" s="10" t="s">
        <v>25</v>
      </c>
      <c r="D5" s="10" t="s">
        <v>26</v>
      </c>
    </row>
    <row r="6" spans="1:4">
      <c r="A6" s="11">
        <v>40459</v>
      </c>
      <c r="B6" s="14"/>
      <c r="C6" s="12" t="s">
        <v>27</v>
      </c>
      <c r="D6" s="13">
        <v>1000</v>
      </c>
    </row>
    <row r="7" spans="1:4">
      <c r="A7" s="11"/>
      <c r="B7" s="14"/>
      <c r="C7" s="12"/>
      <c r="D7" s="13"/>
    </row>
    <row r="8" spans="1:4">
      <c r="A8" s="11"/>
      <c r="B8" s="14"/>
      <c r="C8" s="12"/>
      <c r="D8" s="13"/>
    </row>
    <row r="9" spans="1:4">
      <c r="A9" s="11"/>
      <c r="B9" s="14"/>
      <c r="C9" s="12"/>
      <c r="D9" s="13"/>
    </row>
    <row r="10" spans="1:4">
      <c r="A10" s="14" t="s">
        <v>28</v>
      </c>
      <c r="B10" s="14"/>
      <c r="C10" s="12"/>
      <c r="D10" s="13">
        <f>SUBTOTAL(109,Expense110[金额])</f>
        <v>1000</v>
      </c>
    </row>
    <row r="11" spans="1:4">
      <c r="A11" s="15" t="s">
        <v>29</v>
      </c>
      <c r="B11" s="14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spans="1:4">
      <c r="A14" s="20">
        <v>40455</v>
      </c>
      <c r="B14" s="23"/>
      <c r="C14" s="21" t="s">
        <v>32</v>
      </c>
      <c r="D14" s="22">
        <v>200</v>
      </c>
    </row>
    <row r="15" spans="1:4">
      <c r="A15" s="20"/>
      <c r="B15" s="23"/>
      <c r="C15" s="21"/>
      <c r="D15" s="22"/>
    </row>
    <row r="16" spans="1:4">
      <c r="A16" s="20"/>
      <c r="B16" s="23"/>
      <c r="C16" s="21"/>
      <c r="D16" s="22"/>
    </row>
    <row r="17" spans="1:4">
      <c r="A17" s="23" t="s">
        <v>28</v>
      </c>
      <c r="B17" s="23"/>
      <c r="C17" s="21"/>
      <c r="D17" s="22">
        <f>SUBTOTAL(109,Expense210[金额])</f>
        <v>200</v>
      </c>
    </row>
    <row r="18" spans="1:4">
      <c r="A18" s="15" t="s">
        <v>29</v>
      </c>
      <c r="B18" s="14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spans="1:4">
      <c r="A21" s="11">
        <v>40453</v>
      </c>
      <c r="B21" s="14"/>
      <c r="C21" s="12" t="s">
        <v>34</v>
      </c>
      <c r="D21" s="13">
        <v>300</v>
      </c>
    </row>
    <row r="22" spans="1:4">
      <c r="A22" s="11"/>
      <c r="B22" s="14"/>
      <c r="C22" s="12"/>
      <c r="D22" s="13"/>
    </row>
    <row r="23" spans="1:4">
      <c r="A23" s="11"/>
      <c r="B23" s="14"/>
      <c r="C23" s="12"/>
      <c r="D23" s="13"/>
    </row>
    <row r="24" spans="1:4">
      <c r="A24" s="14" t="s">
        <v>28</v>
      </c>
      <c r="B24" s="14"/>
      <c r="C24" s="12"/>
      <c r="D24" s="13">
        <f>SUBTOTAL(109,Expense310[金额])</f>
        <v>300</v>
      </c>
    </row>
    <row r="25" spans="1:4">
      <c r="A25" s="15" t="s">
        <v>29</v>
      </c>
      <c r="B25" s="14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spans="1:4">
      <c r="A28" s="11">
        <v>40461</v>
      </c>
      <c r="B28" s="14"/>
      <c r="C28" s="12" t="s">
        <v>36</v>
      </c>
      <c r="D28" s="13">
        <v>400</v>
      </c>
    </row>
    <row r="29" spans="1:4">
      <c r="A29" s="11"/>
      <c r="B29" s="14"/>
      <c r="C29" s="12"/>
      <c r="D29" s="13"/>
    </row>
    <row r="30" spans="1:4">
      <c r="A30" s="14" t="s">
        <v>28</v>
      </c>
      <c r="B30" s="14"/>
      <c r="C30" s="12"/>
      <c r="D30" s="13">
        <f>SUBTOTAL(109,Expense410[金额])</f>
        <v>400</v>
      </c>
    </row>
    <row r="31" spans="1:4">
      <c r="A31" s="15" t="s">
        <v>37</v>
      </c>
      <c r="B31" s="14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spans="1:4">
      <c r="A34" s="20">
        <v>40476</v>
      </c>
      <c r="B34" s="23"/>
      <c r="C34" s="21" t="s">
        <v>39</v>
      </c>
      <c r="D34" s="22">
        <v>500</v>
      </c>
    </row>
    <row r="35" spans="1:4">
      <c r="A35" s="20"/>
      <c r="B35" s="23"/>
      <c r="C35" s="21"/>
      <c r="D35" s="22"/>
    </row>
    <row r="36" spans="1:4">
      <c r="A36" s="23" t="s">
        <v>28</v>
      </c>
      <c r="B36" s="23"/>
      <c r="C36" s="21"/>
      <c r="D36" s="22">
        <f>SUBTOTAL(109,Expense510[金额])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6.625" customWidth="1"/>
    <col min="3" max="3" width="37.375" customWidth="1"/>
    <col min="4" max="4" width="14" customWidth="1"/>
  </cols>
  <sheetData>
    <row r="1" s="1" customFormat="1" ht="34.5" customHeight="1" spans="1:4">
      <c r="A1" s="3" t="s">
        <v>54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2500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40490</v>
      </c>
      <c r="B6" s="12"/>
      <c r="C6" s="12" t="s">
        <v>27</v>
      </c>
      <c r="D6" s="13">
        <v>1100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SUBTOTAL(109,Expense111[金额])</f>
        <v>1100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40486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SUBTOTAL(109,Expense211[金额])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40484</v>
      </c>
      <c r="B21" s="12"/>
      <c r="C21" s="12" t="s">
        <v>34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SUBTOTAL(109,Expense311[金额])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40492</v>
      </c>
      <c r="B28" s="12"/>
      <c r="C28" s="12" t="s">
        <v>36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SUBTOTAL(109,Expense411[金额])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40507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SUBTOTAL(109,Expense511[金额])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D36" sqref="D36"/>
    </sheetView>
    <sheetView workbookViewId="1">
      <selection activeCell="A1" sqref="A1:D1"/>
    </sheetView>
  </sheetViews>
  <sheetFormatPr defaultColWidth="9" defaultRowHeight="13.5" outlineLevelCol="3"/>
  <cols>
    <col min="2" max="2" width="12.75" customWidth="1"/>
    <col min="3" max="3" width="37.375" customWidth="1"/>
    <col min="4" max="4" width="14" customWidth="1"/>
  </cols>
  <sheetData>
    <row r="1" s="1" customFormat="1" ht="34.5" customHeight="1" spans="1:4">
      <c r="A1" s="3" t="s">
        <v>55</v>
      </c>
      <c r="B1" s="3"/>
      <c r="C1" s="3"/>
      <c r="D1" s="3"/>
    </row>
    <row r="2" ht="14.25" customHeight="1" spans="1:4">
      <c r="A2" s="4"/>
      <c r="B2" s="4"/>
      <c r="C2" s="4"/>
      <c r="D2" s="4"/>
    </row>
    <row r="3" ht="22.5" spans="1:4">
      <c r="A3" s="4"/>
      <c r="B3" s="4"/>
      <c r="C3" s="5" t="s">
        <v>19</v>
      </c>
      <c r="D3" s="6">
        <f>SUM(D10,D17,D24,D30,D36)</f>
        <v>2600</v>
      </c>
    </row>
    <row r="4" ht="15" spans="1:4">
      <c r="A4" s="7" t="s">
        <v>22</v>
      </c>
      <c r="B4" s="8"/>
      <c r="C4" s="8"/>
      <c r="D4" s="9"/>
    </row>
    <row r="5" s="2" customFormat="1" ht="16.5" spans="1:4">
      <c r="A5" s="10" t="s">
        <v>23</v>
      </c>
      <c r="B5" s="10" t="s">
        <v>24</v>
      </c>
      <c r="C5" s="10" t="s">
        <v>25</v>
      </c>
      <c r="D5" s="10" t="s">
        <v>26</v>
      </c>
    </row>
    <row r="6" ht="16.5" spans="1:4">
      <c r="A6" s="11">
        <v>40520</v>
      </c>
      <c r="B6" s="12"/>
      <c r="C6" s="12" t="s">
        <v>27</v>
      </c>
      <c r="D6" s="13">
        <v>1200</v>
      </c>
    </row>
    <row r="7" spans="1:4">
      <c r="A7" s="11"/>
      <c r="B7" s="12"/>
      <c r="C7" s="12"/>
      <c r="D7" s="13"/>
    </row>
    <row r="8" spans="1:4">
      <c r="A8" s="11"/>
      <c r="B8" s="12"/>
      <c r="C8" s="12"/>
      <c r="D8" s="13"/>
    </row>
    <row r="9" spans="1:4">
      <c r="A9" s="11"/>
      <c r="B9" s="12"/>
      <c r="C9" s="12"/>
      <c r="D9" s="13"/>
    </row>
    <row r="10" ht="16.5" spans="1:4">
      <c r="A10" s="14" t="s">
        <v>28</v>
      </c>
      <c r="B10" s="12"/>
      <c r="C10" s="12"/>
      <c r="D10" s="13">
        <f>SUBTOTAL(109,Expense112[金额])</f>
        <v>1200</v>
      </c>
    </row>
    <row r="11" spans="1:4">
      <c r="A11" s="15" t="s">
        <v>29</v>
      </c>
      <c r="B11" s="12"/>
      <c r="C11" s="12"/>
      <c r="D11" s="12"/>
    </row>
    <row r="12" ht="15" spans="1:4">
      <c r="A12" s="16" t="s">
        <v>30</v>
      </c>
      <c r="B12" s="17"/>
      <c r="C12" s="17"/>
      <c r="D12" s="18"/>
    </row>
    <row r="13" s="2" customFormat="1" ht="16.5" spans="1:4">
      <c r="A13" s="19" t="s">
        <v>23</v>
      </c>
      <c r="B13" s="19" t="s">
        <v>24</v>
      </c>
      <c r="C13" s="19" t="s">
        <v>31</v>
      </c>
      <c r="D13" s="19" t="s">
        <v>26</v>
      </c>
    </row>
    <row r="14" ht="16.5" spans="1:4">
      <c r="A14" s="20">
        <v>40516</v>
      </c>
      <c r="B14" s="21"/>
      <c r="C14" s="21" t="s">
        <v>32</v>
      </c>
      <c r="D14" s="22">
        <v>200</v>
      </c>
    </row>
    <row r="15" spans="1:4">
      <c r="A15" s="20"/>
      <c r="B15" s="21"/>
      <c r="C15" s="21"/>
      <c r="D15" s="22"/>
    </row>
    <row r="16" spans="1:4">
      <c r="A16" s="20"/>
      <c r="B16" s="21"/>
      <c r="C16" s="21"/>
      <c r="D16" s="22"/>
    </row>
    <row r="17" ht="16.5" spans="1:4">
      <c r="A17" s="23" t="s">
        <v>28</v>
      </c>
      <c r="B17" s="21"/>
      <c r="C17" s="21"/>
      <c r="D17" s="22">
        <f>SUBTOTAL(109,Expense212[金额])</f>
        <v>200</v>
      </c>
    </row>
    <row r="18" spans="1:4">
      <c r="A18" s="15" t="s">
        <v>29</v>
      </c>
      <c r="B18" s="12"/>
      <c r="C18" s="12"/>
      <c r="D18" s="12"/>
    </row>
    <row r="19" ht="15" spans="1:4">
      <c r="A19" s="24" t="s">
        <v>33</v>
      </c>
      <c r="B19" s="25"/>
      <c r="C19" s="25"/>
      <c r="D19" s="26"/>
    </row>
    <row r="20" s="2" customFormat="1" ht="16.5" spans="1:4">
      <c r="A20" s="10" t="s">
        <v>23</v>
      </c>
      <c r="B20" s="10" t="s">
        <v>24</v>
      </c>
      <c r="C20" s="10" t="s">
        <v>25</v>
      </c>
      <c r="D20" s="10" t="s">
        <v>26</v>
      </c>
    </row>
    <row r="21" ht="16.5" spans="1:4">
      <c r="A21" s="11">
        <v>40514</v>
      </c>
      <c r="B21" s="12"/>
      <c r="C21" s="12" t="s">
        <v>56</v>
      </c>
      <c r="D21" s="13">
        <v>300</v>
      </c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ht="16.5" spans="1:4">
      <c r="A24" s="14" t="s">
        <v>28</v>
      </c>
      <c r="B24" s="12"/>
      <c r="C24" s="12"/>
      <c r="D24" s="13">
        <f>SUBTOTAL(109,Expense312[金额])</f>
        <v>300</v>
      </c>
    </row>
    <row r="25" spans="1:4">
      <c r="A25" s="15" t="s">
        <v>29</v>
      </c>
      <c r="B25" s="12"/>
      <c r="C25" s="12"/>
      <c r="D25" s="12"/>
    </row>
    <row r="26" ht="15" spans="1:4">
      <c r="A26" s="27" t="s">
        <v>35</v>
      </c>
      <c r="B26" s="28"/>
      <c r="C26" s="28"/>
      <c r="D26" s="29"/>
    </row>
    <row r="27" s="2" customFormat="1" ht="16.5" spans="1:4">
      <c r="A27" s="10" t="s">
        <v>23</v>
      </c>
      <c r="B27" s="10" t="s">
        <v>24</v>
      </c>
      <c r="C27" s="10" t="s">
        <v>25</v>
      </c>
      <c r="D27" s="10" t="s">
        <v>26</v>
      </c>
    </row>
    <row r="28" ht="16.5" spans="1:4">
      <c r="A28" s="11">
        <v>40522</v>
      </c>
      <c r="B28" s="12"/>
      <c r="C28" s="12" t="s">
        <v>57</v>
      </c>
      <c r="D28" s="13">
        <v>400</v>
      </c>
    </row>
    <row r="29" spans="1:4">
      <c r="A29" s="11"/>
      <c r="B29" s="12"/>
      <c r="C29" s="12"/>
      <c r="D29" s="13"/>
    </row>
    <row r="30" ht="16.5" spans="1:4">
      <c r="A30" s="14" t="s">
        <v>28</v>
      </c>
      <c r="B30" s="12"/>
      <c r="C30" s="12"/>
      <c r="D30" s="13">
        <f>SUBTOTAL(109,Expense412[金额])</f>
        <v>400</v>
      </c>
    </row>
    <row r="31" spans="1:4">
      <c r="A31" s="15" t="s">
        <v>37</v>
      </c>
      <c r="B31" s="12"/>
      <c r="C31" s="12"/>
      <c r="D31" s="12"/>
    </row>
    <row r="32" ht="15" spans="1:4">
      <c r="A32" s="30" t="s">
        <v>38</v>
      </c>
      <c r="B32" s="31"/>
      <c r="C32" s="31"/>
      <c r="D32" s="32"/>
    </row>
    <row r="33" s="2" customFormat="1" ht="16.5" spans="1:4">
      <c r="A33" s="19" t="s">
        <v>23</v>
      </c>
      <c r="B33" s="19" t="s">
        <v>24</v>
      </c>
      <c r="C33" s="19" t="s">
        <v>25</v>
      </c>
      <c r="D33" s="19" t="s">
        <v>26</v>
      </c>
    </row>
    <row r="34" ht="16.5" spans="1:4">
      <c r="A34" s="20">
        <v>40537</v>
      </c>
      <c r="B34" s="21"/>
      <c r="C34" s="21" t="s">
        <v>39</v>
      </c>
      <c r="D34" s="22">
        <v>500</v>
      </c>
    </row>
    <row r="35" spans="1:4">
      <c r="A35" s="20"/>
      <c r="B35" s="21"/>
      <c r="C35" s="21"/>
      <c r="D35" s="22"/>
    </row>
    <row r="36" ht="16.5" spans="1:4">
      <c r="A36" s="23" t="s">
        <v>28</v>
      </c>
      <c r="B36" s="21"/>
      <c r="C36" s="21"/>
      <c r="D36" s="22">
        <f>SUBTOTAL(109,Expense512[金额])</f>
        <v>500</v>
      </c>
    </row>
    <row r="37" spans="4:4">
      <c r="D37" s="33"/>
    </row>
    <row r="39" spans="4:4">
      <c r="D39" s="33"/>
    </row>
  </sheetData>
  <mergeCells count="6">
    <mergeCell ref="A1:D1"/>
    <mergeCell ref="A4:D4"/>
    <mergeCell ref="A12:D12"/>
    <mergeCell ref="A19:D19"/>
    <mergeCell ref="A26:D26"/>
    <mergeCell ref="A32:D32"/>
  </mergeCells>
  <pageMargins left="0.699305555555556" right="0.699305555555556" top="0.75" bottom="0.75" header="0.3" footer="0.3"/>
  <pageSetup paperSize="1" orientation="portrait"/>
  <headerFooter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0F9B0A3-1675-4024-A83C-C91AE6B8A189}">
  <ds:schemaRefs/>
</ds:datastoreItem>
</file>

<file path=customXml/itemProps2.xml><?xml version="1.0" encoding="utf-8"?>
<ds:datastoreItem xmlns:ds="http://schemas.openxmlformats.org/officeDocument/2006/customXml" ds:itemID="{A76218B4-67AD-437A-87BF-52B67B97ECBB}">
  <ds:schemaRefs/>
</ds:datastoreItem>
</file>

<file path=customXml/itemProps3.xml><?xml version="1.0" encoding="utf-8"?>
<ds:datastoreItem xmlns:ds="http://schemas.openxmlformats.org/officeDocument/2006/customXml" ds:itemID="{8449BF9F-1772-4721-AF4A-287C9FC284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年度趋势</vt:lpstr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2010-10-18T22:47:00Z</dcterms:created>
  <dcterms:modified xsi:type="dcterms:W3CDTF">2018-11-07T07:53:36Z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Order">
    <vt:r8>13044700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FeatureTags">
    <vt:lpwstr/>
  </property>
  <property fmtid="{D5CDD505-2E9C-101B-9397-08002B2CF9AE}" pid="7" name="LocalizationTags">
    <vt:lpwstr/>
  </property>
  <property fmtid="{D5CDD505-2E9C-101B-9397-08002B2CF9AE}" pid="8" name="ImageGenStatus">
    <vt:i4>0</vt:i4>
  </property>
  <property fmtid="{D5CDD505-2E9C-101B-9397-08002B2CF9AE}" pid="9" name="CategoryTags">
    <vt:lpwstr/>
  </property>
  <property fmtid="{D5CDD505-2E9C-101B-9397-08002B2CF9AE}" pid="10" name="Applications">
    <vt:lpwstr/>
  </property>
  <property fmtid="{D5CDD505-2E9C-101B-9397-08002B2CF9AE}" pid="11" name="CampaignTags">
    <vt:lpwstr/>
  </property>
  <property fmtid="{D5CDD505-2E9C-101B-9397-08002B2CF9AE}" pid="12" name="ScenarioTags">
    <vt:lpwstr/>
  </property>
  <property fmtid="{D5CDD505-2E9C-101B-9397-08002B2CF9AE}" pid="13" name="KSOProductBuildVer">
    <vt:lpwstr>2052-10.1.0.6876</vt:lpwstr>
  </property>
</Properties>
</file>