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295" windowHeight="12630" activeTab="3"/>
  </bookViews>
  <sheets>
    <sheet name="管理系统" sheetId="8" r:id="rId1"/>
    <sheet name="商品资料" sheetId="3" r:id="rId2"/>
    <sheet name="本月库存 汇总" sheetId="1" r:id="rId3"/>
    <sheet name="出库明细" sheetId="2" r:id="rId4"/>
    <sheet name="入库明细" sheetId="5" r:id="rId5"/>
    <sheet name="出库单" sheetId="7" r:id="rId6"/>
    <sheet name="入库单" sheetId="9" r:id="rId7"/>
    <sheet name="上月库存汇总" sheetId="4" r:id="rId8"/>
    <sheet name="使用说明" sheetId="10" r:id="rId9"/>
  </sheets>
  <calcPr calcId="144525"/>
</workbook>
</file>

<file path=xl/sharedStrings.xml><?xml version="1.0" encoding="utf-8"?>
<sst xmlns="http://schemas.openxmlformats.org/spreadsheetml/2006/main" count="94">
  <si>
    <t>商品资料</t>
  </si>
  <si>
    <t>商品代码</t>
  </si>
  <si>
    <t>品名</t>
  </si>
  <si>
    <t>规格/型号</t>
  </si>
  <si>
    <t>单价</t>
  </si>
  <si>
    <t>单位</t>
  </si>
  <si>
    <t>供应商</t>
  </si>
  <si>
    <t>联系人</t>
  </si>
  <si>
    <t>联系电话</t>
  </si>
  <si>
    <t>001</t>
  </si>
  <si>
    <t>长虹电风扇</t>
  </si>
  <si>
    <t>C002345</t>
  </si>
  <si>
    <t>台</t>
  </si>
  <si>
    <t>长虹</t>
  </si>
  <si>
    <t>A</t>
  </si>
  <si>
    <t>002</t>
  </si>
  <si>
    <t>格力空调</t>
  </si>
  <si>
    <t>G004567</t>
  </si>
  <si>
    <t>格力</t>
  </si>
  <si>
    <t>B</t>
  </si>
  <si>
    <t>003</t>
  </si>
  <si>
    <t>美的洗衣机</t>
  </si>
  <si>
    <t>MD00435</t>
  </si>
  <si>
    <t>美的</t>
  </si>
  <si>
    <t>C</t>
  </si>
  <si>
    <t>004</t>
  </si>
  <si>
    <t>小天鹅洗衣机</t>
  </si>
  <si>
    <t>T005478</t>
  </si>
  <si>
    <t>小天鹅</t>
  </si>
  <si>
    <t>D</t>
  </si>
  <si>
    <t>005</t>
  </si>
  <si>
    <t>奥克斯空调</t>
  </si>
  <si>
    <t>AKS58745</t>
  </si>
  <si>
    <t>奥克斯</t>
  </si>
  <si>
    <t>E</t>
  </si>
  <si>
    <t>006</t>
  </si>
  <si>
    <t>长虹电视机</t>
  </si>
  <si>
    <t>CTV25874</t>
  </si>
  <si>
    <t>F</t>
  </si>
  <si>
    <t>007</t>
  </si>
  <si>
    <t>小米电视</t>
  </si>
  <si>
    <t>MI887415</t>
  </si>
  <si>
    <t>小米</t>
  </si>
  <si>
    <t>G</t>
  </si>
  <si>
    <t>008</t>
  </si>
  <si>
    <t>联想电脑</t>
  </si>
  <si>
    <t>Z500-71</t>
  </si>
  <si>
    <t>联想</t>
  </si>
  <si>
    <t>H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</si>
  <si>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</si>
  <si>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</si>
  <si>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</si>
  <si>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</si>
  <si>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</si>
  <si>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</si>
  <si>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</si>
  <si>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</si>
  <si>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</si>
  <si>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</si>
  <si>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</si>
  <si>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</si>
  <si>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</si>
  <si>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12月库存汇总表</t>
  </si>
  <si>
    <t>序号</t>
  </si>
  <si>
    <t>代码</t>
  </si>
  <si>
    <t>品牌</t>
  </si>
  <si>
    <t>期初库存</t>
  </si>
  <si>
    <t>入库数</t>
  </si>
  <si>
    <t>出库数</t>
  </si>
  <si>
    <t>期末结存数</t>
  </si>
  <si>
    <t>出库明细2018年12月</t>
  </si>
  <si>
    <t xml:space="preserve">    时间
商品</t>
  </si>
  <si>
    <t>合计</t>
  </si>
  <si>
    <t>备注</t>
  </si>
  <si>
    <t>产品代码</t>
  </si>
  <si>
    <t>入库明细2017年12月</t>
  </si>
  <si>
    <t xml:space="preserve"> </t>
  </si>
  <si>
    <t>出   库   单</t>
  </si>
  <si>
    <t xml:space="preserve">收货单位：                     </t>
  </si>
  <si>
    <t xml:space="preserve">             </t>
  </si>
  <si>
    <t>NO.201700888</t>
  </si>
  <si>
    <t>商品名</t>
  </si>
  <si>
    <t>数量</t>
  </si>
  <si>
    <t>金额</t>
  </si>
  <si>
    <t>提货人：</t>
  </si>
  <si>
    <t>仓管：</t>
  </si>
  <si>
    <t xml:space="preserve">               </t>
  </si>
  <si>
    <t>入   库   单</t>
  </si>
  <si>
    <t xml:space="preserve">送货单位：                     </t>
  </si>
  <si>
    <t>送货人：</t>
  </si>
  <si>
    <t>11月库存汇总表</t>
  </si>
  <si>
    <t>规格</t>
  </si>
  <si>
    <t>使用说明：</t>
  </si>
  <si>
    <t xml:space="preserve">
1.商品库存管理系统通过超链接直接定位到各工作表。
2.商品资料库：使用者自行完善商品信息，以方便其他项目的使用。
3.本月库存汇总：仅需输入商品代码，其他信息通过公式自动填写。
4. 出库、入库明细：每日商品进出库信息一目了然。
5.出库单、入库单：一式四联，公式运用，填写更方便。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</si>
</sst>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8"/>
      <color theme="1"/>
      <name val="华文行楷"/>
      <charset val="134"/>
    </font>
    <font>
      <sz val="16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u val="double"/>
      <sz val="28"/>
      <color theme="1"/>
      <name val="华文行楷"/>
      <charset val="134"/>
    </font>
    <font>
      <sz val="22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26"/>
      <color rgb="FFFF0000"/>
      <name val="华文行楷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5" tint="0.6"/>
        <bgColor indexed="64"/>
      </patternFill>
    </fill>
    <fill>
      <gradientFill degree="90">
        <stop position="0">
          <color theme="0"/>
        </stop>
        <stop position="1">
          <color theme="4" tint="0.4"/>
        </stop>
      </gradientFill>
    </fill>
    <fill>
      <patternFill patternType="solid">
        <fgColor theme="8" tint="0.6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</fills>
  <borders count="25">
    <border>
      <left/>
      <right/>
      <top/>
      <bottom/>
      <diagonal/>
    </border>
    <border>
      <left style="thin">
        <color theme="4" tint="-0.25"/>
      </left>
      <right style="thin">
        <color theme="4" tint="-0.25"/>
      </right>
      <top style="thin">
        <color theme="4" tint="-0.25"/>
      </top>
      <bottom style="thin">
        <color theme="4" tint="-0.25"/>
      </bottom>
      <diagonal/>
    </border>
    <border>
      <left style="thin">
        <color theme="4" tint="-0.25"/>
      </left>
      <right style="thin">
        <color theme="4" tint="-0.25"/>
      </right>
      <top style="thin">
        <color theme="4" tint="-0.25"/>
      </top>
      <bottom/>
      <diagonal/>
    </border>
    <border>
      <left style="thin">
        <color theme="4" tint="-0.25"/>
      </left>
      <right style="thin">
        <color theme="4" tint="-0.25"/>
      </right>
      <top/>
      <bottom style="thin">
        <color theme="4" tint="-0.2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4" tint="-0.25"/>
      </right>
      <top style="thin">
        <color theme="4" tint="-0.25"/>
      </top>
      <bottom style="thin">
        <color theme="4" tint="-0.25"/>
      </bottom>
      <diagonal/>
    </border>
    <border>
      <left/>
      <right style="thin">
        <color theme="4" tint="-0.25"/>
      </right>
      <top/>
      <bottom/>
      <diagonal/>
    </border>
    <border diagonalDown="1"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 style="thin">
        <color theme="4" tint="-0.25"/>
      </diagonal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3" tint="0.4"/>
      </left>
      <right style="thin">
        <color theme="3" tint="0.4"/>
      </right>
      <top style="thin">
        <color theme="3" tint="0.4"/>
      </top>
      <bottom style="thin">
        <color theme="3" tint="0.4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6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5" borderId="18" applyNumberFormat="0" applyFon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9" fillId="47" borderId="24" applyNumberFormat="0" applyAlignment="0" applyProtection="0">
      <alignment vertical="center"/>
    </xf>
    <xf numFmtId="0" fontId="30" fillId="47" borderId="19" applyNumberFormat="0" applyAlignment="0" applyProtection="0">
      <alignment vertical="center"/>
    </xf>
    <xf numFmtId="0" fontId="25" fillId="44" borderId="22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3" borderId="0" xfId="0" applyFill="1">
      <alignment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9" borderId="1" xfId="0" applyFill="1" applyBorder="1">
      <alignment vertical="center"/>
    </xf>
    <xf numFmtId="0" fontId="0" fillId="0" borderId="1" xfId="0" applyBorder="1">
      <alignment vertical="center"/>
    </xf>
    <xf numFmtId="0" fontId="0" fillId="12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14" fontId="5" fillId="3" borderId="0" xfId="0" applyNumberFormat="1" applyFont="1" applyFill="1">
      <alignment vertical="center"/>
    </xf>
    <xf numFmtId="0" fontId="0" fillId="3" borderId="0" xfId="0" applyFont="1" applyFill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4" fillId="3" borderId="0" xfId="0" applyFont="1" applyFill="1">
      <alignment vertical="center"/>
    </xf>
    <xf numFmtId="14" fontId="0" fillId="3" borderId="0" xfId="0" applyNumberFormat="1" applyFill="1">
      <alignment vertical="center"/>
    </xf>
    <xf numFmtId="0" fontId="0" fillId="13" borderId="0" xfId="0" applyFill="1">
      <alignment vertical="center"/>
    </xf>
    <xf numFmtId="0" fontId="0" fillId="13" borderId="4" xfId="0" applyFill="1" applyBorder="1">
      <alignment vertical="center"/>
    </xf>
    <xf numFmtId="0" fontId="6" fillId="3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9" borderId="0" xfId="0" applyFill="1">
      <alignment vertical="center"/>
    </xf>
    <xf numFmtId="0" fontId="7" fillId="9" borderId="0" xfId="0" applyFont="1" applyFill="1" applyAlignment="1">
      <alignment horizontal="center" vertical="center"/>
    </xf>
    <xf numFmtId="0" fontId="0" fillId="9" borderId="0" xfId="0" applyFill="1" applyBorder="1">
      <alignment vertical="center"/>
    </xf>
    <xf numFmtId="0" fontId="7" fillId="9" borderId="7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/>
    </xf>
    <xf numFmtId="0" fontId="9" fillId="9" borderId="8" xfId="0" applyFont="1" applyFill="1" applyBorder="1">
      <alignment vertical="center"/>
    </xf>
    <xf numFmtId="0" fontId="9" fillId="9" borderId="9" xfId="0" applyFont="1" applyFill="1" applyBorder="1">
      <alignment vertical="center"/>
    </xf>
    <xf numFmtId="0" fontId="9" fillId="9" borderId="9" xfId="0" applyFont="1" applyFill="1" applyBorder="1" applyAlignment="1">
      <alignment vertical="center" wrapText="1"/>
    </xf>
    <xf numFmtId="0" fontId="9" fillId="9" borderId="10" xfId="0" applyFont="1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0" fontId="9" fillId="9" borderId="10" xfId="0" applyFont="1" applyFill="1" applyBorder="1">
      <alignment vertical="center"/>
    </xf>
    <xf numFmtId="0" fontId="0" fillId="12" borderId="12" xfId="0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10" fillId="12" borderId="8" xfId="0" applyFont="1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/>
    </xf>
    <xf numFmtId="0" fontId="10" fillId="12" borderId="8" xfId="0" applyFont="1" applyFill="1" applyBorder="1" applyAlignment="1">
      <alignment horizontal="center" vertical="center"/>
    </xf>
    <xf numFmtId="0" fontId="0" fillId="12" borderId="8" xfId="0" applyFill="1" applyBorder="1">
      <alignment vertical="center"/>
    </xf>
    <xf numFmtId="0" fontId="0" fillId="12" borderId="9" xfId="0" applyFill="1" applyBorder="1">
      <alignment vertical="center"/>
    </xf>
    <xf numFmtId="0" fontId="0" fillId="12" borderId="9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12" borderId="10" xfId="0" applyFill="1" applyBorder="1">
      <alignment vertical="center"/>
    </xf>
    <xf numFmtId="0" fontId="0" fillId="12" borderId="0" xfId="0" applyFill="1">
      <alignment vertical="center"/>
    </xf>
    <xf numFmtId="0" fontId="0" fillId="6" borderId="0" xfId="0" applyFill="1">
      <alignment vertical="center"/>
    </xf>
    <xf numFmtId="0" fontId="3" fillId="6" borderId="0" xfId="0" applyFont="1" applyFill="1" applyAlignment="1">
      <alignment horizontal="center" vertical="center"/>
    </xf>
    <xf numFmtId="0" fontId="0" fillId="6" borderId="0" xfId="0" applyFill="1" applyBorder="1">
      <alignment vertical="center"/>
    </xf>
    <xf numFmtId="0" fontId="3" fillId="6" borderId="0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14" borderId="1" xfId="0" applyFill="1" applyBorder="1">
      <alignment vertical="center"/>
    </xf>
    <xf numFmtId="0" fontId="11" fillId="17" borderId="14" xfId="0" applyFont="1" applyFill="1" applyBorder="1" applyAlignment="1">
      <alignment horizontal="center" vertical="center"/>
    </xf>
    <xf numFmtId="0" fontId="11" fillId="17" borderId="0" xfId="0" applyFont="1" applyFill="1" applyAlignment="1">
      <alignment horizontal="center" vertical="center"/>
    </xf>
    <xf numFmtId="0" fontId="0" fillId="17" borderId="15" xfId="0" applyFill="1" applyBorder="1" applyAlignment="1">
      <alignment horizontal="center" vertical="center"/>
    </xf>
    <xf numFmtId="0" fontId="0" fillId="17" borderId="15" xfId="0" applyFill="1" applyBorder="1">
      <alignment vertical="center"/>
    </xf>
    <xf numFmtId="0" fontId="0" fillId="17" borderId="16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17" borderId="15" xfId="0" applyFill="1" applyBorder="1" applyAlignment="1" quotePrefix="1">
      <alignment horizontal="center" vertical="center"/>
    </xf>
    <xf numFmtId="0" fontId="0" fillId="17" borderId="16" xfId="0" applyFill="1" applyBorder="1" applyAlignment="1" quotePrefix="1">
      <alignment horizontal="center" vertical="center"/>
    </xf>
    <xf numFmtId="0" fontId="0" fillId="6" borderId="1" xfId="0" applyFill="1" applyBorder="1" applyAlignment="1" quotePrefix="1">
      <alignment horizontal="center" vertical="center"/>
    </xf>
    <xf numFmtId="0" fontId="0" fillId="3" borderId="13" xfId="0" applyFill="1" applyBorder="1" applyAlignment="1" quotePrefix="1">
      <alignment horizontal="center" vertical="center"/>
    </xf>
    <xf numFmtId="0" fontId="0" fillId="12" borderId="11" xfId="0" applyFill="1" applyBorder="1" applyAlignment="1" quotePrefix="1">
      <alignment horizontal="center" vertical="center"/>
    </xf>
    <xf numFmtId="0" fontId="0" fillId="13" borderId="4" xfId="0" applyFill="1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hyperlink" Target="#&#20837;&#24211;&#21333;!A1"/><Relationship Id="rId5" Type="http://schemas.openxmlformats.org/officeDocument/2006/relationships/hyperlink" Target="#'&#26412;&#26376;&#24211;&#23384; &#27719;&#24635;'!A1"/><Relationship Id="rId4" Type="http://schemas.openxmlformats.org/officeDocument/2006/relationships/hyperlink" Target="#&#20986;&#24211;&#26126;&#32454;!A1"/><Relationship Id="rId3" Type="http://schemas.openxmlformats.org/officeDocument/2006/relationships/hyperlink" Target="#&#20837;&#24211;&#26126;&#32454;!A1"/><Relationship Id="rId2" Type="http://schemas.openxmlformats.org/officeDocument/2006/relationships/hyperlink" Target="#&#21830;&#21697;&#36164;&#26009;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476885</xdr:colOff>
      <xdr:row>0</xdr:row>
      <xdr:rowOff>61595</xdr:rowOff>
    </xdr:from>
    <xdr:to>
      <xdr:col>13</xdr:col>
      <xdr:colOff>113665</xdr:colOff>
      <xdr:row>28</xdr:row>
      <xdr:rowOff>41910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6885" y="61595"/>
          <a:ext cx="8552180" cy="4780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47625</xdr:colOff>
      <xdr:row>13</xdr:row>
      <xdr:rowOff>142875</xdr:rowOff>
    </xdr:from>
    <xdr:to>
      <xdr:col>4</xdr:col>
      <xdr:colOff>200025</xdr:colOff>
      <xdr:row>15</xdr:row>
      <xdr:rowOff>9525</xdr:rowOff>
    </xdr:to>
    <xdr:sp>
      <xdr:nvSpPr>
        <xdr:cNvPr id="3" name="文本框 2">
          <a:hlinkClick xmlns:r="http://schemas.openxmlformats.org/officeDocument/2006/relationships" r:id="rId2"/>
        </xdr:cNvPr>
        <xdr:cNvSpPr txBox="1"/>
      </xdr:nvSpPr>
      <xdr:spPr>
        <a:xfrm>
          <a:off x="2105025" y="2371725"/>
          <a:ext cx="8382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zh-CN" altLang="en-US" sz="1100"/>
            <a:t>商品资料</a:t>
          </a:r>
          <a:endParaRPr lang="zh-CN" altLang="en-US" sz="1100"/>
        </a:p>
      </xdr:txBody>
    </xdr:sp>
    <xdr:clientData/>
  </xdr:twoCellAnchor>
  <xdr:twoCellAnchor>
    <xdr:from>
      <xdr:col>4</xdr:col>
      <xdr:colOff>409575</xdr:colOff>
      <xdr:row>13</xdr:row>
      <xdr:rowOff>142875</xdr:rowOff>
    </xdr:from>
    <xdr:to>
      <xdr:col>5</xdr:col>
      <xdr:colOff>485775</xdr:colOff>
      <xdr:row>15</xdr:row>
      <xdr:rowOff>9525</xdr:rowOff>
    </xdr:to>
    <xdr:sp>
      <xdr:nvSpPr>
        <xdr:cNvPr id="4" name="文本框 3">
          <a:hlinkClick xmlns:r="http://schemas.openxmlformats.org/officeDocument/2006/relationships" r:id="rId3"/>
        </xdr:cNvPr>
        <xdr:cNvSpPr txBox="1"/>
      </xdr:nvSpPr>
      <xdr:spPr>
        <a:xfrm>
          <a:off x="3152775" y="2371725"/>
          <a:ext cx="7620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zh-CN" altLang="en-US" sz="1100"/>
            <a:t>入库明细</a:t>
          </a:r>
          <a:endParaRPr lang="zh-CN" altLang="en-US" sz="1100"/>
        </a:p>
      </xdr:txBody>
    </xdr:sp>
    <xdr:clientData/>
  </xdr:twoCellAnchor>
  <xdr:twoCellAnchor>
    <xdr:from>
      <xdr:col>6</xdr:col>
      <xdr:colOff>95250</xdr:colOff>
      <xdr:row>13</xdr:row>
      <xdr:rowOff>142875</xdr:rowOff>
    </xdr:from>
    <xdr:to>
      <xdr:col>7</xdr:col>
      <xdr:colOff>170180</xdr:colOff>
      <xdr:row>15</xdr:row>
      <xdr:rowOff>9525</xdr:rowOff>
    </xdr:to>
    <xdr:sp>
      <xdr:nvSpPr>
        <xdr:cNvPr id="5" name="文本框 4">
          <a:hlinkClick xmlns:r="http://schemas.openxmlformats.org/officeDocument/2006/relationships" r:id="rId4"/>
        </xdr:cNvPr>
        <xdr:cNvSpPr txBox="1"/>
      </xdr:nvSpPr>
      <xdr:spPr>
        <a:xfrm>
          <a:off x="4210050" y="2371725"/>
          <a:ext cx="76073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zh-CN" altLang="en-US" sz="1100"/>
            <a:t>出库明细</a:t>
          </a:r>
          <a:endParaRPr lang="zh-CN" altLang="en-US" sz="1100"/>
        </a:p>
      </xdr:txBody>
    </xdr:sp>
    <xdr:clientData/>
  </xdr:twoCellAnchor>
  <xdr:twoCellAnchor>
    <xdr:from>
      <xdr:col>7</xdr:col>
      <xdr:colOff>485775</xdr:colOff>
      <xdr:row>13</xdr:row>
      <xdr:rowOff>142875</xdr:rowOff>
    </xdr:from>
    <xdr:to>
      <xdr:col>8</xdr:col>
      <xdr:colOff>581025</xdr:colOff>
      <xdr:row>15</xdr:row>
      <xdr:rowOff>9525</xdr:rowOff>
    </xdr:to>
    <xdr:sp>
      <xdr:nvSpPr>
        <xdr:cNvPr id="6" name="文本框 5">
          <a:hlinkClick xmlns:r="http://schemas.openxmlformats.org/officeDocument/2006/relationships" r:id="rId5"/>
        </xdr:cNvPr>
        <xdr:cNvSpPr txBox="1"/>
      </xdr:nvSpPr>
      <xdr:spPr>
        <a:xfrm>
          <a:off x="5286375" y="2371725"/>
          <a:ext cx="78105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zh-CN" altLang="en-US" sz="1100"/>
            <a:t>库存查询</a:t>
          </a:r>
          <a:endParaRPr lang="zh-CN" altLang="en-US" sz="1100"/>
        </a:p>
      </xdr:txBody>
    </xdr:sp>
    <xdr:clientData/>
  </xdr:twoCellAnchor>
  <xdr:twoCellAnchor>
    <xdr:from>
      <xdr:col>9</xdr:col>
      <xdr:colOff>257175</xdr:colOff>
      <xdr:row>13</xdr:row>
      <xdr:rowOff>142875</xdr:rowOff>
    </xdr:from>
    <xdr:to>
      <xdr:col>10</xdr:col>
      <xdr:colOff>333375</xdr:colOff>
      <xdr:row>15</xdr:row>
      <xdr:rowOff>9525</xdr:rowOff>
    </xdr:to>
    <xdr:sp>
      <xdr:nvSpPr>
        <xdr:cNvPr id="7" name="文本框 6">
          <a:hlinkClick xmlns:r="http://schemas.openxmlformats.org/officeDocument/2006/relationships" r:id="rId6"/>
        </xdr:cNvPr>
        <xdr:cNvSpPr txBox="1"/>
      </xdr:nvSpPr>
      <xdr:spPr>
        <a:xfrm>
          <a:off x="6429375" y="2371725"/>
          <a:ext cx="762000" cy="20955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en-US" altLang="zh-CN" sz="11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r>
            <a:rPr lang="zh-CN" altLang="en-US" sz="110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</a:rPr>
            <a:t>入库</a:t>
          </a:r>
          <a:r>
            <a:rPr lang="zh-CN" altLang="en-US" sz="1100">
              <a:latin typeface="宋体" panose="02010600030101010101" pitchFamily="7" charset="-122"/>
              <a:ea typeface="宋体" panose="02010600030101010101" pitchFamily="7" charset="-122"/>
            </a:rPr>
            <a:t>单</a:t>
          </a:r>
          <a:endParaRPr lang="zh-CN" altLang="en-US" sz="11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95250</xdr:colOff>
      <xdr:row>2</xdr:row>
      <xdr:rowOff>67310</xdr:rowOff>
    </xdr:from>
    <xdr:to>
      <xdr:col>8</xdr:col>
      <xdr:colOff>391160</xdr:colOff>
      <xdr:row>23</xdr:row>
      <xdr:rowOff>36830</xdr:rowOff>
    </xdr:to>
    <xdr:sp>
      <xdr:nvSpPr>
        <xdr:cNvPr id="2" name="文本框 1"/>
        <xdr:cNvSpPr txBox="1"/>
      </xdr:nvSpPr>
      <xdr:spPr>
        <a:xfrm>
          <a:off x="6153150" y="448310"/>
          <a:ext cx="295910" cy="347789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p>
          <a:pPr algn="l"/>
          <a:r>
            <a:rPr lang="zh-CN" altLang="en-US" sz="900">
              <a:sym typeface="+mn-ea"/>
            </a:rPr>
            <a:t>白联：存根 红联：仓管 黄联：提货人 黄联：财务</a:t>
          </a:r>
          <a:endParaRPr lang="zh-CN" altLang="en-US" sz="900">
            <a:sym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95250</xdr:colOff>
      <xdr:row>2</xdr:row>
      <xdr:rowOff>67310</xdr:rowOff>
    </xdr:from>
    <xdr:to>
      <xdr:col>8</xdr:col>
      <xdr:colOff>391160</xdr:colOff>
      <xdr:row>23</xdr:row>
      <xdr:rowOff>36830</xdr:rowOff>
    </xdr:to>
    <xdr:sp>
      <xdr:nvSpPr>
        <xdr:cNvPr id="2" name="文本框 1"/>
        <xdr:cNvSpPr txBox="1"/>
      </xdr:nvSpPr>
      <xdr:spPr>
        <a:xfrm>
          <a:off x="6057900" y="448310"/>
          <a:ext cx="295910" cy="363664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900">
              <a:sym typeface="+mn-ea"/>
            </a:rPr>
            <a:t>白联：存根 红联：仓管 黄联：送货人 黄联：财务</a:t>
          </a:r>
          <a:endParaRPr lang="zh-CN" altLang="en-US" sz="900">
            <a:sym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"/>
  <sheetViews>
    <sheetView zoomScale="120" zoomScaleNormal="120" topLeftCell="B1" workbookViewId="0">
      <pane xSplit="23820" topLeftCell="S1" activePane="topLeft"/>
      <selection activeCell="O37" sqref="O37"/>
      <selection pane="topRight"/>
    </sheetView>
  </sheetViews>
  <sheetFormatPr defaultColWidth="9" defaultRowHeight="13.5"/>
  <sheetData/>
  <pageMargins left="0.75" right="0.75" top="1" bottom="1" header="0.511805555555556" footer="0.51180555555555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4"/>
  </sheetPr>
  <dimension ref="A1:O24"/>
  <sheetViews>
    <sheetView zoomScale="130" zoomScaleNormal="130" workbookViewId="0">
      <selection activeCell="C32" sqref="C32"/>
    </sheetView>
  </sheetViews>
  <sheetFormatPr defaultColWidth="9" defaultRowHeight="13.5"/>
  <cols>
    <col min="2" max="2" width="19.25" customWidth="1"/>
    <col min="3" max="3" width="15.25" customWidth="1"/>
    <col min="4" max="4" width="11.875" customWidth="1"/>
    <col min="5" max="5" width="11.125" customWidth="1"/>
    <col min="6" max="6" width="10.75" customWidth="1"/>
    <col min="7" max="7" width="9.25" customWidth="1"/>
    <col min="8" max="8" width="18.125" customWidth="1"/>
  </cols>
  <sheetData>
    <row r="1" spans="1:15">
      <c r="A1" s="76" t="s">
        <v>0</v>
      </c>
      <c r="B1" s="77"/>
      <c r="C1" s="77"/>
      <c r="D1" s="77"/>
      <c r="E1" s="77"/>
      <c r="F1" s="77"/>
      <c r="G1" s="77"/>
      <c r="H1" s="77"/>
      <c r="I1" s="81"/>
      <c r="J1" s="81"/>
      <c r="K1" s="81"/>
      <c r="L1" s="81"/>
      <c r="M1" s="81"/>
      <c r="N1" s="81"/>
      <c r="O1" s="81"/>
    </row>
    <row r="2" spans="1:15">
      <c r="A2" s="76"/>
      <c r="B2" s="77"/>
      <c r="C2" s="77"/>
      <c r="D2" s="77"/>
      <c r="E2" s="77"/>
      <c r="F2" s="77"/>
      <c r="G2" s="77"/>
      <c r="H2" s="77"/>
      <c r="I2" s="81"/>
      <c r="J2" s="81"/>
      <c r="K2" s="81"/>
      <c r="L2" s="81"/>
      <c r="M2" s="81"/>
      <c r="N2" s="81"/>
      <c r="O2" s="81"/>
    </row>
    <row r="3" spans="1:8">
      <c r="A3" s="78" t="s">
        <v>1</v>
      </c>
      <c r="B3" s="78" t="s">
        <v>2</v>
      </c>
      <c r="C3" s="78" t="s">
        <v>3</v>
      </c>
      <c r="D3" s="78" t="s">
        <v>4</v>
      </c>
      <c r="E3" s="78" t="s">
        <v>5</v>
      </c>
      <c r="F3" s="79" t="s">
        <v>6</v>
      </c>
      <c r="G3" s="78" t="s">
        <v>7</v>
      </c>
      <c r="H3" s="78" t="s">
        <v>8</v>
      </c>
    </row>
    <row r="4" spans="1:8">
      <c r="A4" s="82" t="s">
        <v>9</v>
      </c>
      <c r="B4" s="78" t="s">
        <v>10</v>
      </c>
      <c r="C4" s="78" t="s">
        <v>11</v>
      </c>
      <c r="D4" s="78">
        <v>100</v>
      </c>
      <c r="E4" s="78" t="s">
        <v>12</v>
      </c>
      <c r="F4" s="78" t="s">
        <v>13</v>
      </c>
      <c r="G4" s="78" t="s">
        <v>14</v>
      </c>
      <c r="H4" s="78">
        <v>123456</v>
      </c>
    </row>
    <row r="5" spans="1:8">
      <c r="A5" s="83" t="s">
        <v>15</v>
      </c>
      <c r="B5" s="80" t="s">
        <v>16</v>
      </c>
      <c r="C5" s="80" t="s">
        <v>17</v>
      </c>
      <c r="D5" s="80">
        <v>4000</v>
      </c>
      <c r="E5" s="80" t="s">
        <v>12</v>
      </c>
      <c r="F5" s="80" t="s">
        <v>18</v>
      </c>
      <c r="G5" s="80" t="s">
        <v>19</v>
      </c>
      <c r="H5" s="80">
        <v>123457</v>
      </c>
    </row>
    <row r="6" spans="1:8">
      <c r="A6" s="82" t="s">
        <v>20</v>
      </c>
      <c r="B6" s="78" t="s">
        <v>21</v>
      </c>
      <c r="C6" s="78" t="s">
        <v>22</v>
      </c>
      <c r="D6" s="78">
        <v>2000</v>
      </c>
      <c r="E6" s="78" t="s">
        <v>12</v>
      </c>
      <c r="F6" s="78" t="s">
        <v>23</v>
      </c>
      <c r="G6" s="78" t="s">
        <v>24</v>
      </c>
      <c r="H6" s="80">
        <v>123458</v>
      </c>
    </row>
    <row r="7" spans="1:8">
      <c r="A7" s="82" t="s">
        <v>25</v>
      </c>
      <c r="B7" s="78" t="s">
        <v>26</v>
      </c>
      <c r="C7" s="78" t="s">
        <v>27</v>
      </c>
      <c r="D7" s="78">
        <v>2500</v>
      </c>
      <c r="E7" s="78" t="s">
        <v>12</v>
      </c>
      <c r="F7" s="78" t="s">
        <v>28</v>
      </c>
      <c r="G7" s="78" t="s">
        <v>29</v>
      </c>
      <c r="H7" s="80">
        <v>123459</v>
      </c>
    </row>
    <row r="8" spans="1:8">
      <c r="A8" s="82" t="s">
        <v>30</v>
      </c>
      <c r="B8" s="78" t="s">
        <v>31</v>
      </c>
      <c r="C8" s="78" t="s">
        <v>32</v>
      </c>
      <c r="D8" s="78">
        <v>3000</v>
      </c>
      <c r="E8" s="78" t="s">
        <v>12</v>
      </c>
      <c r="F8" s="78" t="s">
        <v>33</v>
      </c>
      <c r="G8" s="78" t="s">
        <v>34</v>
      </c>
      <c r="H8" s="80">
        <v>123460</v>
      </c>
    </row>
    <row r="9" spans="1:8">
      <c r="A9" s="82" t="s">
        <v>35</v>
      </c>
      <c r="B9" s="78" t="s">
        <v>36</v>
      </c>
      <c r="C9" s="78" t="s">
        <v>37</v>
      </c>
      <c r="D9" s="78">
        <v>3000</v>
      </c>
      <c r="E9" s="78" t="s">
        <v>12</v>
      </c>
      <c r="F9" s="78" t="s">
        <v>13</v>
      </c>
      <c r="G9" s="78" t="s">
        <v>38</v>
      </c>
      <c r="H9" s="80">
        <v>123461</v>
      </c>
    </row>
    <row r="10" spans="1:8">
      <c r="A10" s="82" t="s">
        <v>39</v>
      </c>
      <c r="B10" s="78" t="s">
        <v>40</v>
      </c>
      <c r="C10" s="78" t="s">
        <v>41</v>
      </c>
      <c r="D10" s="78">
        <v>2500</v>
      </c>
      <c r="E10" s="78" t="s">
        <v>12</v>
      </c>
      <c r="F10" s="78" t="s">
        <v>42</v>
      </c>
      <c r="G10" s="78" t="s">
        <v>43</v>
      </c>
      <c r="H10" s="80">
        <v>123462</v>
      </c>
    </row>
    <row r="11" spans="1:8">
      <c r="A11" s="82" t="s">
        <v>44</v>
      </c>
      <c r="B11" s="78" t="s">
        <v>45</v>
      </c>
      <c r="C11" s="78" t="s">
        <v>46</v>
      </c>
      <c r="D11" s="78">
        <v>5000</v>
      </c>
      <c r="E11" s="78" t="s">
        <v>12</v>
      </c>
      <c r="F11" s="78" t="s">
        <v>47</v>
      </c>
      <c r="G11" s="78" t="s">
        <v>48</v>
      </c>
      <c r="H11" s="80">
        <v>123463</v>
      </c>
    </row>
    <row r="12" spans="1:8">
      <c r="A12" s="82" t="s">
        <v>49</v>
      </c>
      <c r="B12" s="78"/>
      <c r="C12" s="78"/>
      <c r="D12" s="78"/>
      <c r="E12" s="78"/>
      <c r="F12" s="78"/>
      <c r="G12" s="79"/>
      <c r="H12" s="78"/>
    </row>
    <row r="13" spans="1:8">
      <c r="A13" s="82" t="s">
        <v>50</v>
      </c>
      <c r="B13" s="78"/>
      <c r="C13" s="78"/>
      <c r="D13" s="78"/>
      <c r="E13" s="78"/>
      <c r="F13" s="78"/>
      <c r="G13" s="79"/>
      <c r="H13" s="78"/>
    </row>
    <row r="14" spans="1:8">
      <c r="A14" s="82" t="s">
        <v>51</v>
      </c>
      <c r="B14" s="78"/>
      <c r="C14" s="78"/>
      <c r="D14" s="78"/>
      <c r="E14" s="78"/>
      <c r="F14" s="78"/>
      <c r="G14" s="79"/>
      <c r="H14" s="78"/>
    </row>
    <row r="15" spans="1:8">
      <c r="A15" s="82" t="s">
        <v>52</v>
      </c>
      <c r="B15" s="78"/>
      <c r="C15" s="78"/>
      <c r="D15" s="78"/>
      <c r="E15" s="78"/>
      <c r="F15" s="78"/>
      <c r="G15" s="79"/>
      <c r="H15" s="78"/>
    </row>
    <row r="16" spans="1:8">
      <c r="A16" s="82" t="s">
        <v>53</v>
      </c>
      <c r="B16" s="78"/>
      <c r="C16" s="78"/>
      <c r="D16" s="78"/>
      <c r="E16" s="78"/>
      <c r="F16" s="78"/>
      <c r="G16" s="79"/>
      <c r="H16" s="78"/>
    </row>
    <row r="17" spans="1:8">
      <c r="A17" s="82" t="s">
        <v>54</v>
      </c>
      <c r="B17" s="78"/>
      <c r="C17" s="78"/>
      <c r="D17" s="78"/>
      <c r="E17" s="78"/>
      <c r="F17" s="78"/>
      <c r="G17" s="79"/>
      <c r="H17" s="78"/>
    </row>
    <row r="18" spans="1:8">
      <c r="A18" s="82" t="s">
        <v>55</v>
      </c>
      <c r="B18" s="78"/>
      <c r="C18" s="78"/>
      <c r="D18" s="78"/>
      <c r="E18" s="78"/>
      <c r="F18" s="78"/>
      <c r="G18" s="79"/>
      <c r="H18" s="78"/>
    </row>
    <row r="19" spans="1:8">
      <c r="A19" s="82" t="s">
        <v>56</v>
      </c>
      <c r="B19" s="78"/>
      <c r="C19" s="78"/>
      <c r="D19" s="78"/>
      <c r="E19" s="78"/>
      <c r="F19" s="78"/>
      <c r="G19" s="79"/>
      <c r="H19" s="78"/>
    </row>
    <row r="20" spans="1:8">
      <c r="A20" s="82" t="s">
        <v>57</v>
      </c>
      <c r="B20" s="78"/>
      <c r="C20" s="78"/>
      <c r="D20" s="78"/>
      <c r="E20" s="78"/>
      <c r="F20" s="78"/>
      <c r="G20" s="79"/>
      <c r="H20" s="78"/>
    </row>
    <row r="21" spans="1:8">
      <c r="A21" s="82" t="s">
        <v>58</v>
      </c>
      <c r="B21" s="78"/>
      <c r="C21" s="78"/>
      <c r="D21" s="78"/>
      <c r="E21" s="78"/>
      <c r="F21" s="78"/>
      <c r="G21" s="79"/>
      <c r="H21" s="78"/>
    </row>
    <row r="22" spans="1:8">
      <c r="A22" s="82" t="s">
        <v>59</v>
      </c>
      <c r="B22" s="78"/>
      <c r="C22" s="78"/>
      <c r="D22" s="78"/>
      <c r="E22" s="78"/>
      <c r="F22" s="78"/>
      <c r="G22" s="79"/>
      <c r="H22" s="78"/>
    </row>
    <row r="23" spans="1:8">
      <c r="A23" s="82" t="s">
        <v>60</v>
      </c>
      <c r="B23" s="79"/>
      <c r="C23" s="79"/>
      <c r="D23" s="79"/>
      <c r="E23" s="79"/>
      <c r="F23" s="79"/>
      <c r="G23" s="79"/>
      <c r="H23" s="78"/>
    </row>
    <row r="24" spans="1:8">
      <c r="A24" s="82" t="s">
        <v>61</v>
      </c>
      <c r="B24" s="79"/>
      <c r="C24" s="79"/>
      <c r="D24" s="79"/>
      <c r="E24" s="79"/>
      <c r="F24" s="79"/>
      <c r="G24" s="79"/>
      <c r="H24" s="78"/>
    </row>
  </sheetData>
  <mergeCells count="1">
    <mergeCell ref="A1:H2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J134"/>
  <sheetViews>
    <sheetView zoomScale="120" zoomScaleNormal="120" workbookViewId="0">
      <selection activeCell="L26" sqref="L26"/>
    </sheetView>
  </sheetViews>
  <sheetFormatPr defaultColWidth="9" defaultRowHeight="13.5"/>
  <cols>
    <col min="1" max="1" width="6.625" customWidth="1"/>
    <col min="2" max="2" width="9.875" customWidth="1"/>
    <col min="3" max="3" width="15.875" customWidth="1"/>
    <col min="4" max="4" width="12" style="62" customWidth="1"/>
    <col min="5" max="5" width="8.25" customWidth="1"/>
    <col min="6" max="6" width="10.75" customWidth="1"/>
    <col min="7" max="7" width="10.125" customWidth="1"/>
    <col min="8" max="8" width="10.25" customWidth="1"/>
    <col min="9" max="9" width="15.5666666666667" style="66" customWidth="1"/>
    <col min="10" max="10" width="18.4083333333333" customWidth="1"/>
  </cols>
  <sheetData>
    <row r="1" spans="1:10">
      <c r="A1" s="67"/>
      <c r="B1" s="67"/>
      <c r="C1" s="67"/>
      <c r="D1" s="68" t="s">
        <v>62</v>
      </c>
      <c r="E1" s="68"/>
      <c r="F1" s="68"/>
      <c r="G1" s="68"/>
      <c r="H1" s="68"/>
      <c r="I1" s="68"/>
      <c r="J1" s="67"/>
    </row>
    <row r="2" spans="1:10">
      <c r="A2" s="67"/>
      <c r="B2" s="67"/>
      <c r="C2" s="67"/>
      <c r="D2" s="68"/>
      <c r="E2" s="68"/>
      <c r="F2" s="68"/>
      <c r="G2" s="68"/>
      <c r="H2" s="68"/>
      <c r="I2" s="68"/>
      <c r="J2" s="67"/>
    </row>
    <row r="3" ht="22" customHeight="1" spans="1:10">
      <c r="A3" s="69"/>
      <c r="B3" s="69"/>
      <c r="C3" s="67"/>
      <c r="D3" s="70"/>
      <c r="E3" s="70"/>
      <c r="F3" s="70"/>
      <c r="G3" s="68"/>
      <c r="H3" s="68"/>
      <c r="I3" s="68"/>
      <c r="J3" s="67"/>
    </row>
    <row r="4" ht="24" customHeight="1" spans="1:10">
      <c r="A4" s="10" t="s">
        <v>63</v>
      </c>
      <c r="B4" s="10" t="s">
        <v>64</v>
      </c>
      <c r="C4" s="10" t="s">
        <v>65</v>
      </c>
      <c r="D4" s="10" t="s">
        <v>3</v>
      </c>
      <c r="E4" s="10" t="s">
        <v>5</v>
      </c>
      <c r="F4" s="10" t="s">
        <v>4</v>
      </c>
      <c r="G4" s="11" t="s">
        <v>66</v>
      </c>
      <c r="H4" s="11" t="s">
        <v>67</v>
      </c>
      <c r="I4" s="11" t="s">
        <v>68</v>
      </c>
      <c r="J4" s="11" t="s">
        <v>69</v>
      </c>
    </row>
    <row r="5" ht="27" customHeight="1" spans="1:10">
      <c r="A5" s="10"/>
      <c r="B5" s="10"/>
      <c r="C5" s="10"/>
      <c r="D5" s="10"/>
      <c r="E5" s="10"/>
      <c r="F5" s="10"/>
      <c r="G5" s="12"/>
      <c r="H5" s="12"/>
      <c r="I5" s="12"/>
      <c r="J5" s="12"/>
    </row>
    <row r="6" ht="21" customHeight="1" spans="1:10">
      <c r="A6" s="17">
        <v>1</v>
      </c>
      <c r="B6" s="84" t="s">
        <v>9</v>
      </c>
      <c r="C6" s="71" t="str">
        <f>VLOOKUP(B6,商品资料!A:B,2,FALSE)</f>
        <v>长虹电风扇</v>
      </c>
      <c r="D6" s="14" t="str">
        <f>VLOOKUP(B6,商品资料!A:G,3,FALSE)</f>
        <v>C002345</v>
      </c>
      <c r="E6" s="72" t="str">
        <f>VLOOKUP(B6,商品资料!A:F,5,FALSE)</f>
        <v>台</v>
      </c>
      <c r="F6" s="73">
        <f>VLOOKUP(B6,商品资料!A:G,4,FALSE)</f>
        <v>100</v>
      </c>
      <c r="G6" s="74">
        <f>VLOOKUP(B6,上月库存汇总!B:J,9,FALSE)</f>
        <v>36</v>
      </c>
      <c r="H6" s="72">
        <f>VLOOKUP(C6,入库明细!A:AG,33,FALSE)</f>
        <v>50</v>
      </c>
      <c r="I6" s="22">
        <f>VLOOKUP(C6,出库明细!A:AH,33,FALSE)</f>
        <v>74</v>
      </c>
      <c r="J6" s="15">
        <f>G6+H6-I6</f>
        <v>12</v>
      </c>
    </row>
    <row r="7" ht="21" customHeight="1" spans="1:10">
      <c r="A7" s="17">
        <v>2</v>
      </c>
      <c r="B7" s="84" t="s">
        <v>15</v>
      </c>
      <c r="C7" s="71" t="str">
        <f>VLOOKUP(B7,商品资料!A:B,2,FALSE)</f>
        <v>格力空调</v>
      </c>
      <c r="D7" s="14" t="str">
        <f>VLOOKUP(B7,商品资料!A:G,3,FALSE)</f>
        <v>G004567</v>
      </c>
      <c r="E7" s="72" t="str">
        <f>VLOOKUP(B7,商品资料!A:F,5,FALSE)</f>
        <v>台</v>
      </c>
      <c r="F7" s="73">
        <f>VLOOKUP(B7,商品资料!A:G,4,FALSE)</f>
        <v>4000</v>
      </c>
      <c r="G7" s="74">
        <f>VLOOKUP(B7,上月库存汇总!B:J,9,FALSE)</f>
        <v>28</v>
      </c>
      <c r="H7" s="72">
        <f>VLOOKUP(C7,入库明细!A:AG,33,FALSE)</f>
        <v>55</v>
      </c>
      <c r="I7" s="22">
        <f>VLOOKUP(C7,出库明细!A:AH,33,FALSE)</f>
        <v>77</v>
      </c>
      <c r="J7" s="15">
        <f t="shared" ref="J7:J17" si="0">G7+H7-I7</f>
        <v>6</v>
      </c>
    </row>
    <row r="8" ht="21" customHeight="1" spans="1:10">
      <c r="A8" s="17">
        <v>3</v>
      </c>
      <c r="B8" s="84" t="s">
        <v>25</v>
      </c>
      <c r="C8" s="71" t="str">
        <f>VLOOKUP(B8,商品资料!A:B,2,FALSE)</f>
        <v>小天鹅洗衣机</v>
      </c>
      <c r="D8" s="14" t="str">
        <f>VLOOKUP(B8,商品资料!A:G,3,FALSE)</f>
        <v>T005478</v>
      </c>
      <c r="E8" s="72" t="str">
        <f>VLOOKUP(B8,商品资料!A:F,5,FALSE)</f>
        <v>台</v>
      </c>
      <c r="F8" s="73">
        <f>VLOOKUP(B8,商品资料!A:G,4,FALSE)</f>
        <v>2500</v>
      </c>
      <c r="G8" s="74">
        <f>VLOOKUP(B8,上月库存汇总!B:J,9,FALSE)</f>
        <v>17</v>
      </c>
      <c r="H8" s="72">
        <f>VLOOKUP(C8,入库明细!A:AG,33,FALSE)</f>
        <v>50</v>
      </c>
      <c r="I8" s="22">
        <f>VLOOKUP(C8,出库明细!A:AH,33,FALSE)</f>
        <v>23</v>
      </c>
      <c r="J8" s="15">
        <f t="shared" si="0"/>
        <v>44</v>
      </c>
    </row>
    <row r="9" ht="21" customHeight="1" spans="1:10">
      <c r="A9" s="17">
        <v>4</v>
      </c>
      <c r="B9" s="84" t="s">
        <v>20</v>
      </c>
      <c r="C9" s="71" t="str">
        <f>VLOOKUP(B9,商品资料!A:B,2,FALSE)</f>
        <v>美的洗衣机</v>
      </c>
      <c r="D9" s="14" t="str">
        <f>VLOOKUP(B9,商品资料!A:G,3,FALSE)</f>
        <v>MD00435</v>
      </c>
      <c r="E9" s="72" t="str">
        <f>VLOOKUP(B9,商品资料!A:F,5,FALSE)</f>
        <v>台</v>
      </c>
      <c r="F9" s="73">
        <f>VLOOKUP(B9,商品资料!A:G,4,FALSE)</f>
        <v>2000</v>
      </c>
      <c r="G9" s="74">
        <f>VLOOKUP(B9,上月库存汇总!B:J,9,FALSE)</f>
        <v>30</v>
      </c>
      <c r="H9" s="72">
        <f>VLOOKUP(C9,入库明细!A:AG,33,FALSE)</f>
        <v>32</v>
      </c>
      <c r="I9" s="22">
        <f>VLOOKUP(C9,出库明细!A:AH,33,FALSE)</f>
        <v>30</v>
      </c>
      <c r="J9" s="15">
        <f t="shared" si="0"/>
        <v>32</v>
      </c>
    </row>
    <row r="10" ht="21" customHeight="1" spans="1:10">
      <c r="A10" s="17">
        <v>5</v>
      </c>
      <c r="B10" s="84" t="s">
        <v>35</v>
      </c>
      <c r="C10" s="71" t="str">
        <f>VLOOKUP(B10,商品资料!A:B,2,FALSE)</f>
        <v>长虹电视机</v>
      </c>
      <c r="D10" s="14" t="str">
        <f>VLOOKUP(B10,商品资料!A:G,3,FALSE)</f>
        <v>CTV25874</v>
      </c>
      <c r="E10" s="72" t="str">
        <f>VLOOKUP(B10,商品资料!A:F,5,FALSE)</f>
        <v>台</v>
      </c>
      <c r="F10" s="73">
        <f>VLOOKUP(B10,商品资料!A:G,4,FALSE)</f>
        <v>3000</v>
      </c>
      <c r="G10" s="74">
        <f>VLOOKUP(B10,上月库存汇总!B:J,9,FALSE)</f>
        <v>15</v>
      </c>
      <c r="H10" s="72">
        <f>VLOOKUP(C10,入库明细!A:AG,33,FALSE)</f>
        <v>25</v>
      </c>
      <c r="I10" s="22">
        <f>VLOOKUP(C10,出库明细!A:AH,33,FALSE)</f>
        <v>20</v>
      </c>
      <c r="J10" s="15">
        <f t="shared" si="0"/>
        <v>20</v>
      </c>
    </row>
    <row r="11" ht="21" customHeight="1" spans="1:10">
      <c r="A11" s="17">
        <v>6</v>
      </c>
      <c r="B11" s="14"/>
      <c r="C11" s="71" t="e">
        <f>VLOOKUP(B11,商品资料!A:B,2,FALSE)</f>
        <v>#N/A</v>
      </c>
      <c r="D11" s="14" t="e">
        <f>VLOOKUP(B11,商品资料!A:G,3,FALSE)</f>
        <v>#N/A</v>
      </c>
      <c r="E11" s="72" t="e">
        <f>VLOOKUP(B11,商品资料!A:F,5,FALSE)</f>
        <v>#N/A</v>
      </c>
      <c r="F11" s="73" t="e">
        <f>VLOOKUP(B11,商品资料!A:G,4,FALSE)</f>
        <v>#N/A</v>
      </c>
      <c r="G11" s="74" t="e">
        <f>VLOOKUP(B11,上月库存汇总!B:J,9,FALSE)</f>
        <v>#N/A</v>
      </c>
      <c r="H11" s="72" t="e">
        <f>VLOOKUP(C11,入库明细!A:AG,33,FALSE)</f>
        <v>#N/A</v>
      </c>
      <c r="I11" s="22" t="e">
        <f>VLOOKUP(C11,出库明细!A:AH,33,FALSE)</f>
        <v>#N/A</v>
      </c>
      <c r="J11" s="15" t="e">
        <f t="shared" si="0"/>
        <v>#N/A</v>
      </c>
    </row>
    <row r="12" ht="21" customHeight="1" spans="1:10">
      <c r="A12" s="17">
        <v>7</v>
      </c>
      <c r="B12" s="14"/>
      <c r="C12" s="75" t="e">
        <f>VLOOKUP(B12,商品资料!A:B,2,FALSE)</f>
        <v>#N/A</v>
      </c>
      <c r="D12" s="14" t="e">
        <f>VLOOKUP(B12,商品资料!A:G,3,FALSE)</f>
        <v>#N/A</v>
      </c>
      <c r="E12" s="72" t="e">
        <f>VLOOKUP(B12,商品资料!A:F,5,FALSE)</f>
        <v>#N/A</v>
      </c>
      <c r="F12" s="73" t="e">
        <f>VLOOKUP(B12,商品资料!A:G,4,FALSE)</f>
        <v>#N/A</v>
      </c>
      <c r="G12" s="74" t="e">
        <f>VLOOKUP(B12,上月库存汇总!B:J,9,FALSE)</f>
        <v>#N/A</v>
      </c>
      <c r="H12" s="72" t="e">
        <f>VLOOKUP(C12,入库明细!A:AG,33,FALSE)</f>
        <v>#N/A</v>
      </c>
      <c r="I12" s="22" t="e">
        <f>VLOOKUP(C12,出库明细!A:AH,33,FALSE)</f>
        <v>#N/A</v>
      </c>
      <c r="J12" s="15" t="e">
        <f t="shared" si="0"/>
        <v>#N/A</v>
      </c>
    </row>
    <row r="13" ht="21" customHeight="1" spans="1:10">
      <c r="A13" s="17">
        <v>8</v>
      </c>
      <c r="B13" s="14"/>
      <c r="C13" s="75" t="e">
        <f>VLOOKUP(B13,商品资料!A:B,2,FALSE)</f>
        <v>#N/A</v>
      </c>
      <c r="D13" s="14" t="e">
        <f>VLOOKUP(B13,商品资料!A:G,3,FALSE)</f>
        <v>#N/A</v>
      </c>
      <c r="E13" s="72" t="e">
        <f>VLOOKUP(B13,商品资料!A:F,5,FALSE)</f>
        <v>#N/A</v>
      </c>
      <c r="F13" s="73" t="e">
        <f>VLOOKUP(B13,商品资料!A:G,4,FALSE)</f>
        <v>#N/A</v>
      </c>
      <c r="G13" s="74" t="e">
        <f>VLOOKUP(B13,上月库存汇总!B:J,9,FALSE)</f>
        <v>#N/A</v>
      </c>
      <c r="H13" s="72" t="e">
        <f>VLOOKUP(C13,入库明细!A:AG,33,FALSE)</f>
        <v>#N/A</v>
      </c>
      <c r="I13" s="22" t="e">
        <f>VLOOKUP(C13,出库明细!A:AH,33,FALSE)</f>
        <v>#N/A</v>
      </c>
      <c r="J13" s="15" t="e">
        <f t="shared" si="0"/>
        <v>#N/A</v>
      </c>
    </row>
    <row r="14" ht="21" customHeight="1" spans="1:10">
      <c r="A14" s="17">
        <v>9</v>
      </c>
      <c r="B14" s="14"/>
      <c r="C14" s="75" t="e">
        <f>VLOOKUP(B14,商品资料!A:B,2,FALSE)</f>
        <v>#N/A</v>
      </c>
      <c r="D14" s="14" t="e">
        <f>VLOOKUP(B14,商品资料!A:G,3,FALSE)</f>
        <v>#N/A</v>
      </c>
      <c r="E14" s="72" t="e">
        <f>VLOOKUP(B14,商品资料!A:F,5,FALSE)</f>
        <v>#N/A</v>
      </c>
      <c r="F14" s="73" t="e">
        <f>VLOOKUP(B14,商品资料!A:G,4,FALSE)</f>
        <v>#N/A</v>
      </c>
      <c r="G14" s="74" t="e">
        <f>VLOOKUP(B14,上月库存汇总!B:J,9,FALSE)</f>
        <v>#N/A</v>
      </c>
      <c r="H14" s="72" t="e">
        <f>VLOOKUP(C14,入库明细!A:AG,33,FALSE)</f>
        <v>#N/A</v>
      </c>
      <c r="I14" s="22" t="e">
        <f>VLOOKUP(C14,出库明细!A:AH,33,FALSE)</f>
        <v>#N/A</v>
      </c>
      <c r="J14" s="15" t="e">
        <f t="shared" si="0"/>
        <v>#N/A</v>
      </c>
    </row>
    <row r="15" ht="21" customHeight="1" spans="1:10">
      <c r="A15" s="17">
        <v>10</v>
      </c>
      <c r="B15" s="14"/>
      <c r="C15" s="75" t="e">
        <f>VLOOKUP(B15,商品资料!A:B,2,FALSE)</f>
        <v>#N/A</v>
      </c>
      <c r="D15" s="14" t="e">
        <f>VLOOKUP(B15,商品资料!A:G,3,FALSE)</f>
        <v>#N/A</v>
      </c>
      <c r="E15" s="72" t="e">
        <f>VLOOKUP(B15,商品资料!A:F,5,FALSE)</f>
        <v>#N/A</v>
      </c>
      <c r="F15" s="73" t="e">
        <f>VLOOKUP(B15,商品资料!A:G,4,FALSE)</f>
        <v>#N/A</v>
      </c>
      <c r="G15" s="74" t="e">
        <f>VLOOKUP(B15,上月库存汇总!B:J,9,FALSE)</f>
        <v>#N/A</v>
      </c>
      <c r="H15" s="72" t="e">
        <f>VLOOKUP(C15,入库明细!A:AG,33,FALSE)</f>
        <v>#N/A</v>
      </c>
      <c r="I15" s="22" t="e">
        <f>VLOOKUP(C15,出库明细!A:AH,33,FALSE)</f>
        <v>#N/A</v>
      </c>
      <c r="J15" s="15" t="e">
        <f t="shared" si="0"/>
        <v>#N/A</v>
      </c>
    </row>
    <row r="16" ht="21" customHeight="1" spans="1:10">
      <c r="A16" s="17">
        <v>11</v>
      </c>
      <c r="B16" s="14"/>
      <c r="C16" s="75" t="e">
        <f>VLOOKUP(B16,商品资料!A:B,2,FALSE)</f>
        <v>#N/A</v>
      </c>
      <c r="D16" s="14" t="e">
        <f>VLOOKUP(B16,商品资料!A:G,3,FALSE)</f>
        <v>#N/A</v>
      </c>
      <c r="E16" s="72" t="e">
        <f>VLOOKUP(B16,商品资料!A:F,5,FALSE)</f>
        <v>#N/A</v>
      </c>
      <c r="F16" s="73" t="e">
        <f>VLOOKUP(B16,商品资料!A:G,4,FALSE)</f>
        <v>#N/A</v>
      </c>
      <c r="G16" s="74" t="e">
        <f>VLOOKUP(B16,上月库存汇总!B:J,9,FALSE)</f>
        <v>#N/A</v>
      </c>
      <c r="H16" s="72" t="e">
        <f>VLOOKUP(C16,入库明细!A:AG,33,FALSE)</f>
        <v>#N/A</v>
      </c>
      <c r="I16" s="22" t="e">
        <f>VLOOKUP(C16,出库明细!A:AH,33,FALSE)</f>
        <v>#N/A</v>
      </c>
      <c r="J16" s="15" t="e">
        <f t="shared" si="0"/>
        <v>#N/A</v>
      </c>
    </row>
    <row r="17" ht="21" customHeight="1" spans="1:10">
      <c r="A17" s="17">
        <v>12</v>
      </c>
      <c r="B17" s="14"/>
      <c r="C17" s="75" t="e">
        <f>VLOOKUP(B17,商品资料!A:B,2,FALSE)</f>
        <v>#N/A</v>
      </c>
      <c r="D17" s="14" t="e">
        <f>VLOOKUP(B17,商品资料!A:G,3,FALSE)</f>
        <v>#N/A</v>
      </c>
      <c r="E17" s="72" t="e">
        <f>VLOOKUP(B17,商品资料!A:F,5,FALSE)</f>
        <v>#N/A</v>
      </c>
      <c r="F17" s="73" t="e">
        <f>VLOOKUP(B17,商品资料!A:G,4,FALSE)</f>
        <v>#N/A</v>
      </c>
      <c r="G17" s="74" t="e">
        <f>VLOOKUP(B17,上月库存汇总!B:J,9,FALSE)</f>
        <v>#N/A</v>
      </c>
      <c r="H17" s="72" t="e">
        <f>VLOOKUP(C17,入库明细!A:AG,33,FALSE)</f>
        <v>#N/A</v>
      </c>
      <c r="I17" s="22" t="e">
        <f>VLOOKUP(C17,出库明细!A:AH,33,FALSE)</f>
        <v>#N/A</v>
      </c>
      <c r="J17" s="15" t="e">
        <f t="shared" si="0"/>
        <v>#N/A</v>
      </c>
    </row>
    <row r="18" ht="21" customHeight="1" spans="9:9">
      <c r="I18" s="39"/>
    </row>
    <row r="19" spans="9:9">
      <c r="I19" s="39"/>
    </row>
    <row r="20" spans="9:9">
      <c r="I20" s="39"/>
    </row>
    <row r="21" spans="9:9">
      <c r="I21" s="39"/>
    </row>
    <row r="22" spans="9:9">
      <c r="I22" s="39"/>
    </row>
    <row r="23" spans="9:9">
      <c r="I23" s="39"/>
    </row>
    <row r="24" spans="9:9">
      <c r="I24" s="39"/>
    </row>
    <row r="25" spans="9:9">
      <c r="I25" s="39"/>
    </row>
    <row r="26" spans="9:9">
      <c r="I26" s="39"/>
    </row>
    <row r="27" spans="9:9">
      <c r="I27" s="39"/>
    </row>
    <row r="28" spans="9:9">
      <c r="I28" s="39"/>
    </row>
    <row r="29" spans="9:9">
      <c r="I29" s="39"/>
    </row>
    <row r="30" spans="9:9">
      <c r="I30" s="39"/>
    </row>
    <row r="31" spans="9:9">
      <c r="I31" s="39"/>
    </row>
    <row r="32" spans="9:9">
      <c r="I32" s="39"/>
    </row>
    <row r="33" spans="9:9">
      <c r="I33" s="39"/>
    </row>
    <row r="34" spans="9:9">
      <c r="I34" s="39"/>
    </row>
    <row r="35" spans="9:9">
      <c r="I35" s="39"/>
    </row>
    <row r="36" spans="9:9">
      <c r="I36" s="39"/>
    </row>
    <row r="37" spans="9:9">
      <c r="I37" s="39"/>
    </row>
    <row r="38" spans="9:9">
      <c r="I38" s="39"/>
    </row>
    <row r="39" spans="9:9">
      <c r="I39" s="39"/>
    </row>
    <row r="40" spans="9:9">
      <c r="I40" s="39"/>
    </row>
    <row r="41" spans="9:9">
      <c r="I41" s="39"/>
    </row>
    <row r="42" spans="9:9">
      <c r="I42" s="39"/>
    </row>
    <row r="43" spans="9:9">
      <c r="I43" s="39"/>
    </row>
    <row r="44" spans="9:9">
      <c r="I44" s="39"/>
    </row>
    <row r="45" spans="9:9">
      <c r="I45" s="39"/>
    </row>
    <row r="46" spans="9:9">
      <c r="I46" s="39"/>
    </row>
    <row r="47" spans="9:9">
      <c r="I47" s="39"/>
    </row>
    <row r="48" spans="9:9">
      <c r="I48" s="39"/>
    </row>
    <row r="49" spans="9:9">
      <c r="I49" s="39"/>
    </row>
    <row r="50" spans="9:9">
      <c r="I50" s="39"/>
    </row>
    <row r="51" spans="9:9">
      <c r="I51" s="39"/>
    </row>
    <row r="52" spans="9:9">
      <c r="I52" s="39"/>
    </row>
    <row r="53" spans="9:9">
      <c r="I53" s="39"/>
    </row>
    <row r="54" spans="9:9">
      <c r="I54" s="39"/>
    </row>
    <row r="55" spans="9:9">
      <c r="I55" s="39"/>
    </row>
    <row r="56" spans="9:9">
      <c r="I56" s="39"/>
    </row>
    <row r="57" spans="9:9">
      <c r="I57" s="39"/>
    </row>
    <row r="58" spans="9:9">
      <c r="I58" s="39"/>
    </row>
    <row r="59" spans="9:9">
      <c r="I59" s="39"/>
    </row>
    <row r="60" spans="9:9">
      <c r="I60" s="39"/>
    </row>
    <row r="61" spans="9:9">
      <c r="I61" s="39"/>
    </row>
    <row r="62" spans="9:9">
      <c r="I62" s="39"/>
    </row>
    <row r="63" spans="9:9">
      <c r="I63" s="39"/>
    </row>
    <row r="64" spans="9:9">
      <c r="I64" s="39"/>
    </row>
    <row r="65" spans="9:9">
      <c r="I65" s="39"/>
    </row>
    <row r="66" spans="9:9">
      <c r="I66" s="39"/>
    </row>
    <row r="67" spans="9:9">
      <c r="I67" s="39"/>
    </row>
    <row r="68" spans="9:9">
      <c r="I68" s="39"/>
    </row>
    <row r="69" spans="9:9">
      <c r="I69" s="39"/>
    </row>
    <row r="70" spans="9:9">
      <c r="I70" s="39"/>
    </row>
    <row r="71" spans="9:9">
      <c r="I71" s="39"/>
    </row>
    <row r="72" spans="9:9">
      <c r="I72" s="39"/>
    </row>
    <row r="73" spans="9:9">
      <c r="I73" s="39"/>
    </row>
    <row r="74" spans="9:9">
      <c r="I74" s="39"/>
    </row>
    <row r="75" spans="9:9">
      <c r="I75" s="39"/>
    </row>
    <row r="76" spans="9:9">
      <c r="I76" s="39"/>
    </row>
    <row r="77" spans="9:9">
      <c r="I77" s="39"/>
    </row>
    <row r="78" spans="9:9">
      <c r="I78" s="39"/>
    </row>
    <row r="79" spans="9:9">
      <c r="I79" s="39"/>
    </row>
    <row r="80" spans="9:9">
      <c r="I80" s="39"/>
    </row>
    <row r="81" spans="9:9">
      <c r="I81" s="39"/>
    </row>
    <row r="82" spans="9:9">
      <c r="I82" s="39"/>
    </row>
    <row r="83" spans="9:9">
      <c r="I83" s="39"/>
    </row>
    <row r="84" spans="9:9">
      <c r="I84" s="39"/>
    </row>
    <row r="85" spans="9:9">
      <c r="I85" s="39"/>
    </row>
    <row r="86" spans="9:9">
      <c r="I86" s="39"/>
    </row>
    <row r="87" spans="9:9">
      <c r="I87" s="39"/>
    </row>
    <row r="88" spans="9:9">
      <c r="I88" s="39"/>
    </row>
    <row r="89" spans="9:9">
      <c r="I89" s="39"/>
    </row>
    <row r="90" spans="9:9">
      <c r="I90" s="39"/>
    </row>
    <row r="91" spans="9:9">
      <c r="I91" s="39"/>
    </row>
    <row r="92" spans="9:9">
      <c r="I92" s="39"/>
    </row>
    <row r="93" spans="9:9">
      <c r="I93" s="39"/>
    </row>
    <row r="94" spans="9:9">
      <c r="I94" s="39"/>
    </row>
    <row r="95" spans="9:9">
      <c r="I95" s="39"/>
    </row>
    <row r="96" spans="9:9">
      <c r="I96" s="39"/>
    </row>
    <row r="97" spans="9:9">
      <c r="I97" s="39"/>
    </row>
    <row r="98" spans="9:9">
      <c r="I98" s="39"/>
    </row>
    <row r="99" spans="9:9">
      <c r="I99" s="39"/>
    </row>
    <row r="100" spans="9:9">
      <c r="I100" s="39"/>
    </row>
    <row r="101" spans="9:9">
      <c r="I101" s="39"/>
    </row>
    <row r="102" spans="9:9">
      <c r="I102" s="39"/>
    </row>
    <row r="103" spans="9:9">
      <c r="I103" s="39"/>
    </row>
    <row r="104" spans="9:9">
      <c r="I104" s="39"/>
    </row>
    <row r="105" spans="9:9">
      <c r="I105" s="39"/>
    </row>
    <row r="106" spans="9:9">
      <c r="I106" s="39"/>
    </row>
    <row r="107" spans="9:9">
      <c r="I107" s="39"/>
    </row>
    <row r="108" spans="9:9">
      <c r="I108" s="39"/>
    </row>
    <row r="109" spans="9:9">
      <c r="I109" s="39"/>
    </row>
    <row r="110" spans="9:9">
      <c r="I110" s="39"/>
    </row>
    <row r="111" spans="9:9">
      <c r="I111" s="39"/>
    </row>
    <row r="112" spans="9:9">
      <c r="I112" s="39"/>
    </row>
    <row r="113" spans="9:9">
      <c r="I113" s="39"/>
    </row>
    <row r="114" spans="9:9">
      <c r="I114" s="39"/>
    </row>
    <row r="115" spans="9:9">
      <c r="I115" s="39"/>
    </row>
    <row r="116" spans="9:9">
      <c r="I116" s="39"/>
    </row>
    <row r="117" spans="9:9">
      <c r="I117" s="39"/>
    </row>
    <row r="118" spans="9:9">
      <c r="I118" s="39"/>
    </row>
    <row r="119" spans="9:9">
      <c r="I119" s="39"/>
    </row>
    <row r="120" spans="9:9">
      <c r="I120" s="39"/>
    </row>
    <row r="121" spans="9:9">
      <c r="I121" s="39"/>
    </row>
    <row r="122" spans="9:9">
      <c r="I122" s="39"/>
    </row>
    <row r="123" spans="9:9">
      <c r="I123" s="39"/>
    </row>
    <row r="124" spans="9:9">
      <c r="I124" s="39"/>
    </row>
    <row r="125" spans="9:9">
      <c r="I125" s="39"/>
    </row>
    <row r="126" spans="9:9">
      <c r="I126" s="39"/>
    </row>
    <row r="127" spans="9:9">
      <c r="I127" s="39"/>
    </row>
    <row r="128" spans="9:9">
      <c r="I128" s="39"/>
    </row>
    <row r="129" spans="9:9">
      <c r="I129" s="39"/>
    </row>
    <row r="130" spans="9:9">
      <c r="I130" s="39"/>
    </row>
    <row r="131" spans="9:9">
      <c r="I131" s="39"/>
    </row>
    <row r="132" spans="9:9">
      <c r="I132" s="39"/>
    </row>
    <row r="133" spans="9:9">
      <c r="I133" s="39"/>
    </row>
    <row r="134" spans="9:9">
      <c r="I134" s="39"/>
    </row>
  </sheetData>
  <mergeCells count="11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D1:I2"/>
  </mergeCells>
  <pageMargins left="0.75" right="0.75" top="1" bottom="1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 tint="0.35"/>
  </sheetPr>
  <dimension ref="A1:AI26"/>
  <sheetViews>
    <sheetView tabSelected="1" zoomScale="70" zoomScaleNormal="70" workbookViewId="0">
      <selection activeCell="AL56" sqref="AL56"/>
    </sheetView>
  </sheetViews>
  <sheetFormatPr defaultColWidth="9" defaultRowHeight="13.5"/>
  <cols>
    <col min="1" max="1" width="14.5" customWidth="1"/>
    <col min="2" max="34" width="3.875" customWidth="1"/>
  </cols>
  <sheetData>
    <row r="1" spans="1:35">
      <c r="A1" s="5"/>
      <c r="B1" s="5"/>
      <c r="C1" s="5"/>
      <c r="D1" s="5"/>
      <c r="E1" s="5"/>
      <c r="F1" s="54" t="s">
        <v>70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"/>
      <c r="AC1" s="5"/>
      <c r="AD1" s="5"/>
      <c r="AE1" s="5"/>
      <c r="AF1" s="5"/>
      <c r="AG1" s="5"/>
      <c r="AH1" s="5"/>
      <c r="AI1" s="5"/>
    </row>
    <row r="2" ht="26" customHeight="1" spans="1:35">
      <c r="A2" s="7"/>
      <c r="B2" s="5"/>
      <c r="C2" s="5"/>
      <c r="D2" s="5"/>
      <c r="E2" s="5"/>
      <c r="F2" s="55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"/>
      <c r="AC2" s="5"/>
      <c r="AD2" s="5"/>
      <c r="AE2" s="5"/>
      <c r="AF2" s="5"/>
      <c r="AG2" s="5"/>
      <c r="AH2" s="5"/>
      <c r="AI2" s="5"/>
    </row>
    <row r="3" ht="17.5" customHeight="1" spans="1:35">
      <c r="A3" s="56" t="s">
        <v>71</v>
      </c>
      <c r="B3" s="57">
        <v>1</v>
      </c>
      <c r="C3" s="57">
        <v>2</v>
      </c>
      <c r="D3" s="57">
        <v>3</v>
      </c>
      <c r="E3" s="57">
        <v>4</v>
      </c>
      <c r="F3" s="57">
        <v>5</v>
      </c>
      <c r="G3" s="57">
        <v>6</v>
      </c>
      <c r="H3" s="57">
        <v>7</v>
      </c>
      <c r="I3" s="57">
        <v>8</v>
      </c>
      <c r="J3" s="57">
        <v>9</v>
      </c>
      <c r="K3" s="57">
        <v>10</v>
      </c>
      <c r="L3" s="57">
        <v>11</v>
      </c>
      <c r="M3" s="57">
        <v>12</v>
      </c>
      <c r="N3" s="57">
        <v>13</v>
      </c>
      <c r="O3" s="57">
        <v>14</v>
      </c>
      <c r="P3" s="57">
        <v>15</v>
      </c>
      <c r="Q3" s="57">
        <v>16</v>
      </c>
      <c r="R3" s="57">
        <v>17</v>
      </c>
      <c r="S3" s="57">
        <v>18</v>
      </c>
      <c r="T3" s="57">
        <v>19</v>
      </c>
      <c r="U3" s="57">
        <v>20</v>
      </c>
      <c r="V3" s="57">
        <v>21</v>
      </c>
      <c r="W3" s="57">
        <v>22</v>
      </c>
      <c r="X3" s="57">
        <v>23</v>
      </c>
      <c r="Y3" s="57">
        <v>24</v>
      </c>
      <c r="Z3" s="57">
        <v>25</v>
      </c>
      <c r="AA3" s="57">
        <v>26</v>
      </c>
      <c r="AB3" s="57">
        <v>27</v>
      </c>
      <c r="AC3" s="57">
        <v>28</v>
      </c>
      <c r="AD3" s="57">
        <v>29</v>
      </c>
      <c r="AE3" s="57">
        <v>30</v>
      </c>
      <c r="AF3" s="57">
        <v>31</v>
      </c>
      <c r="AG3" s="57" t="s">
        <v>72</v>
      </c>
      <c r="AH3" s="63" t="s">
        <v>73</v>
      </c>
      <c r="AI3" s="64" t="s">
        <v>74</v>
      </c>
    </row>
    <row r="4" ht="17.5" customHeight="1" spans="1:35">
      <c r="A4" s="58"/>
      <c r="B4" s="59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57"/>
      <c r="AF4" s="60"/>
      <c r="AG4" s="57"/>
      <c r="AH4" s="63"/>
      <c r="AI4" s="64"/>
    </row>
    <row r="5" ht="17.5" customHeight="1" spans="1:35">
      <c r="A5" s="57" t="str">
        <f>VLOOKUP(AI5,商品资料!A:B,2,FALSE)</f>
        <v>长虹电风扇</v>
      </c>
      <c r="B5" s="60">
        <v>1</v>
      </c>
      <c r="C5" s="60"/>
      <c r="D5" s="60">
        <v>2</v>
      </c>
      <c r="E5" s="61"/>
      <c r="F5" s="60">
        <v>3</v>
      </c>
      <c r="G5" s="60"/>
      <c r="H5" s="60"/>
      <c r="I5" s="60">
        <v>2</v>
      </c>
      <c r="J5" s="60"/>
      <c r="K5" s="60">
        <v>8</v>
      </c>
      <c r="L5" s="60"/>
      <c r="M5" s="60">
        <v>1</v>
      </c>
      <c r="N5" s="60"/>
      <c r="O5" s="60">
        <v>2</v>
      </c>
      <c r="P5" s="60">
        <v>6</v>
      </c>
      <c r="Q5" s="60">
        <v>2</v>
      </c>
      <c r="R5" s="60"/>
      <c r="S5" s="60">
        <v>5</v>
      </c>
      <c r="T5" s="60"/>
      <c r="U5" s="60"/>
      <c r="V5" s="60">
        <v>4</v>
      </c>
      <c r="W5" s="60"/>
      <c r="X5" s="60">
        <v>4</v>
      </c>
      <c r="Y5" s="60">
        <v>6</v>
      </c>
      <c r="Z5" s="60"/>
      <c r="AA5" s="60">
        <v>9</v>
      </c>
      <c r="AB5" s="60"/>
      <c r="AC5" s="60">
        <v>11</v>
      </c>
      <c r="AD5" s="60"/>
      <c r="AE5" s="60">
        <v>8</v>
      </c>
      <c r="AF5" s="60"/>
      <c r="AG5" s="60">
        <f>SUM(B5:AF5)</f>
        <v>74</v>
      </c>
      <c r="AH5" s="65"/>
      <c r="AI5" s="85" t="s">
        <v>9</v>
      </c>
    </row>
    <row r="6" ht="17.5" customHeight="1" spans="1:35">
      <c r="A6" s="57" t="str">
        <f>VLOOKUP(AI6,商品资料!A:B,2,FALSE)</f>
        <v>格力空调</v>
      </c>
      <c r="B6" s="60">
        <v>4</v>
      </c>
      <c r="C6" s="60"/>
      <c r="D6" s="60">
        <v>3</v>
      </c>
      <c r="E6" s="60"/>
      <c r="F6" s="60"/>
      <c r="G6" s="60">
        <v>6</v>
      </c>
      <c r="H6" s="60"/>
      <c r="I6" s="60"/>
      <c r="J6" s="60">
        <v>8</v>
      </c>
      <c r="K6" s="60"/>
      <c r="L6" s="60">
        <v>7</v>
      </c>
      <c r="M6" s="60"/>
      <c r="N6" s="60"/>
      <c r="O6" s="60">
        <v>7</v>
      </c>
      <c r="P6" s="60"/>
      <c r="Q6" s="60"/>
      <c r="R6" s="60"/>
      <c r="S6" s="60"/>
      <c r="T6" s="60">
        <v>8</v>
      </c>
      <c r="U6" s="60"/>
      <c r="V6" s="60"/>
      <c r="W6" s="60">
        <v>9</v>
      </c>
      <c r="X6" s="60"/>
      <c r="Y6" s="60"/>
      <c r="Z6" s="60">
        <v>8</v>
      </c>
      <c r="AA6" s="60">
        <v>3</v>
      </c>
      <c r="AB6" s="60"/>
      <c r="AC6" s="60">
        <v>5</v>
      </c>
      <c r="AD6" s="60">
        <v>7</v>
      </c>
      <c r="AE6" s="60"/>
      <c r="AF6" s="60">
        <v>2</v>
      </c>
      <c r="AG6" s="60">
        <f t="shared" ref="AG6:AG20" si="0">SUM(B6:AF6)</f>
        <v>77</v>
      </c>
      <c r="AH6" s="65"/>
      <c r="AI6" s="85" t="s">
        <v>15</v>
      </c>
    </row>
    <row r="7" ht="17.5" customHeight="1" spans="1:35">
      <c r="A7" s="60" t="str">
        <f>VLOOKUP(AI7,商品资料!A:B,2,FALSE)</f>
        <v>美的洗衣机</v>
      </c>
      <c r="B7" s="60">
        <v>1</v>
      </c>
      <c r="C7" s="60">
        <v>1</v>
      </c>
      <c r="D7" s="60"/>
      <c r="E7" s="60"/>
      <c r="F7" s="60">
        <v>2</v>
      </c>
      <c r="G7" s="60"/>
      <c r="H7" s="60"/>
      <c r="I7" s="60"/>
      <c r="J7" s="60"/>
      <c r="K7" s="60">
        <v>2</v>
      </c>
      <c r="L7" s="60"/>
      <c r="M7" s="60"/>
      <c r="N7" s="60">
        <v>1</v>
      </c>
      <c r="O7" s="60"/>
      <c r="P7" s="60">
        <v>5</v>
      </c>
      <c r="Q7" s="60"/>
      <c r="R7" s="60"/>
      <c r="S7" s="60">
        <v>2</v>
      </c>
      <c r="T7" s="60">
        <v>1</v>
      </c>
      <c r="U7" s="60">
        <v>2</v>
      </c>
      <c r="V7" s="60"/>
      <c r="W7" s="60">
        <v>3</v>
      </c>
      <c r="X7" s="60"/>
      <c r="Y7" s="60"/>
      <c r="Z7" s="60">
        <v>5</v>
      </c>
      <c r="AA7" s="60"/>
      <c r="AB7" s="60"/>
      <c r="AC7" s="60">
        <v>5</v>
      </c>
      <c r="AD7" s="60"/>
      <c r="AE7" s="60"/>
      <c r="AF7" s="60"/>
      <c r="AG7" s="60">
        <f t="shared" si="0"/>
        <v>30</v>
      </c>
      <c r="AH7" s="65"/>
      <c r="AI7" s="85" t="s">
        <v>20</v>
      </c>
    </row>
    <row r="8" ht="17.5" customHeight="1" spans="1:35">
      <c r="A8" s="60" t="str">
        <f>VLOOKUP(AI8,商品资料!A:B,2,FALSE)</f>
        <v>小天鹅洗衣机</v>
      </c>
      <c r="B8" s="60">
        <v>1</v>
      </c>
      <c r="C8" s="60"/>
      <c r="D8" s="60">
        <v>1</v>
      </c>
      <c r="E8" s="60"/>
      <c r="F8" s="60"/>
      <c r="G8" s="60"/>
      <c r="H8" s="60"/>
      <c r="I8" s="60">
        <v>5</v>
      </c>
      <c r="J8" s="60"/>
      <c r="K8" s="60">
        <v>1</v>
      </c>
      <c r="L8" s="60"/>
      <c r="M8" s="60"/>
      <c r="N8" s="60">
        <v>3</v>
      </c>
      <c r="O8" s="60"/>
      <c r="P8" s="60">
        <v>1</v>
      </c>
      <c r="Q8" s="60">
        <v>1</v>
      </c>
      <c r="R8" s="60"/>
      <c r="S8" s="60"/>
      <c r="T8" s="60"/>
      <c r="U8" s="60">
        <v>2</v>
      </c>
      <c r="V8" s="60"/>
      <c r="W8" s="60">
        <v>1</v>
      </c>
      <c r="X8" s="60"/>
      <c r="Y8" s="60">
        <v>2</v>
      </c>
      <c r="Z8" s="60"/>
      <c r="AA8" s="60">
        <v>2</v>
      </c>
      <c r="AB8" s="60"/>
      <c r="AC8" s="60">
        <v>1</v>
      </c>
      <c r="AD8" s="60"/>
      <c r="AE8" s="60">
        <v>2</v>
      </c>
      <c r="AF8" s="60"/>
      <c r="AG8" s="60">
        <f t="shared" si="0"/>
        <v>23</v>
      </c>
      <c r="AH8" s="65"/>
      <c r="AI8" s="85" t="s">
        <v>25</v>
      </c>
    </row>
    <row r="9" ht="17.5" customHeight="1" spans="1:35">
      <c r="A9" s="60" t="str">
        <f>VLOOKUP(AI9,商品资料!A:B,2,FALSE)</f>
        <v>奥克斯空调</v>
      </c>
      <c r="B9" s="60">
        <v>1</v>
      </c>
      <c r="C9" s="60"/>
      <c r="D9" s="60">
        <v>2</v>
      </c>
      <c r="E9" s="60">
        <v>1</v>
      </c>
      <c r="F9" s="60"/>
      <c r="G9" s="60">
        <v>2</v>
      </c>
      <c r="H9" s="60"/>
      <c r="I9" s="60">
        <v>1</v>
      </c>
      <c r="J9" s="60">
        <v>2</v>
      </c>
      <c r="K9" s="60"/>
      <c r="L9" s="60">
        <v>1</v>
      </c>
      <c r="M9" s="60">
        <v>2</v>
      </c>
      <c r="N9" s="60"/>
      <c r="O9" s="60"/>
      <c r="P9" s="60">
        <v>2</v>
      </c>
      <c r="Q9" s="60"/>
      <c r="R9" s="60">
        <v>1</v>
      </c>
      <c r="S9" s="60"/>
      <c r="T9" s="60">
        <v>2</v>
      </c>
      <c r="U9" s="60"/>
      <c r="V9" s="60"/>
      <c r="W9" s="60">
        <v>4</v>
      </c>
      <c r="X9" s="60"/>
      <c r="Y9" s="60"/>
      <c r="Z9" s="60">
        <v>2</v>
      </c>
      <c r="AA9" s="60"/>
      <c r="AB9" s="60"/>
      <c r="AC9" s="60">
        <v>2</v>
      </c>
      <c r="AD9" s="60"/>
      <c r="AE9" s="60"/>
      <c r="AF9" s="60"/>
      <c r="AG9" s="60">
        <f t="shared" si="0"/>
        <v>25</v>
      </c>
      <c r="AH9" s="65"/>
      <c r="AI9" s="85" t="s">
        <v>30</v>
      </c>
    </row>
    <row r="10" ht="17.5" customHeight="1" spans="1:35">
      <c r="A10" s="60" t="str">
        <f>VLOOKUP(AI10,商品资料!A:B,2,FALSE)</f>
        <v>长虹电视机</v>
      </c>
      <c r="B10" s="60"/>
      <c r="C10" s="60">
        <v>1</v>
      </c>
      <c r="D10" s="60"/>
      <c r="E10" s="60"/>
      <c r="F10" s="60">
        <v>1</v>
      </c>
      <c r="G10" s="60"/>
      <c r="H10" s="60">
        <v>1</v>
      </c>
      <c r="I10" s="60"/>
      <c r="J10" s="60"/>
      <c r="K10" s="60">
        <v>2</v>
      </c>
      <c r="L10" s="60"/>
      <c r="M10" s="60"/>
      <c r="N10" s="60">
        <v>3</v>
      </c>
      <c r="O10" s="60"/>
      <c r="P10" s="60"/>
      <c r="Q10" s="60"/>
      <c r="R10" s="60">
        <v>2</v>
      </c>
      <c r="S10" s="60"/>
      <c r="T10" s="60">
        <v>2</v>
      </c>
      <c r="U10" s="60"/>
      <c r="V10" s="60"/>
      <c r="W10" s="60">
        <v>2</v>
      </c>
      <c r="X10" s="60"/>
      <c r="Y10" s="60">
        <v>1</v>
      </c>
      <c r="Z10" s="60"/>
      <c r="AA10" s="60">
        <v>3</v>
      </c>
      <c r="AB10" s="60"/>
      <c r="AC10" s="60"/>
      <c r="AD10" s="60">
        <v>2</v>
      </c>
      <c r="AE10" s="60"/>
      <c r="AF10" s="60"/>
      <c r="AG10" s="60">
        <f t="shared" si="0"/>
        <v>20</v>
      </c>
      <c r="AH10" s="65"/>
      <c r="AI10" s="85" t="s">
        <v>35</v>
      </c>
    </row>
    <row r="11" ht="17.5" customHeight="1" spans="1:35">
      <c r="A11" s="60" t="str">
        <f>VLOOKUP(AI11,商品资料!A:B,2,FALSE)</f>
        <v>小米电视</v>
      </c>
      <c r="B11" s="60"/>
      <c r="C11" s="60"/>
      <c r="D11" s="60"/>
      <c r="E11" s="60">
        <v>1</v>
      </c>
      <c r="F11" s="60"/>
      <c r="G11" s="60">
        <v>3</v>
      </c>
      <c r="H11" s="60"/>
      <c r="I11" s="60"/>
      <c r="J11" s="60">
        <v>2</v>
      </c>
      <c r="K11" s="60"/>
      <c r="L11" s="60">
        <v>1</v>
      </c>
      <c r="M11" s="60">
        <v>1</v>
      </c>
      <c r="N11" s="60"/>
      <c r="O11" s="60">
        <v>1</v>
      </c>
      <c r="P11" s="60"/>
      <c r="Q11" s="60">
        <v>2</v>
      </c>
      <c r="R11" s="60"/>
      <c r="S11" s="60">
        <v>3</v>
      </c>
      <c r="T11" s="60"/>
      <c r="U11" s="60"/>
      <c r="V11" s="60"/>
      <c r="W11" s="60">
        <v>4</v>
      </c>
      <c r="X11" s="60"/>
      <c r="Y11" s="60"/>
      <c r="Z11" s="60">
        <v>1</v>
      </c>
      <c r="AA11" s="60"/>
      <c r="AB11" s="60"/>
      <c r="AC11" s="60">
        <v>2</v>
      </c>
      <c r="AD11" s="60"/>
      <c r="AE11" s="60">
        <v>1</v>
      </c>
      <c r="AF11" s="60"/>
      <c r="AG11" s="60">
        <f t="shared" si="0"/>
        <v>22</v>
      </c>
      <c r="AH11" s="65"/>
      <c r="AI11" s="85" t="s">
        <v>39</v>
      </c>
    </row>
    <row r="12" ht="17.5" customHeight="1" spans="1:35">
      <c r="A12" s="60" t="e">
        <f>VLOOKUP(AI12,商品资料!A:B,2,FALSE)</f>
        <v>#N/A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>
        <f t="shared" si="0"/>
        <v>0</v>
      </c>
      <c r="AH12" s="65"/>
      <c r="AI12" s="64"/>
    </row>
    <row r="13" ht="17.5" customHeight="1" spans="1:35">
      <c r="A13" s="60" t="e">
        <f>VLOOKUP(AI13,商品资料!A:B,2,FALSE)</f>
        <v>#N/A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>
        <f t="shared" si="0"/>
        <v>0</v>
      </c>
      <c r="AH13" s="65"/>
      <c r="AI13" s="64"/>
    </row>
    <row r="14" ht="17.5" customHeight="1" spans="1:35">
      <c r="A14" s="60" t="e">
        <f>VLOOKUP(AI14,商品资料!A:B,2,FALSE)</f>
        <v>#N/A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>
        <f t="shared" si="0"/>
        <v>0</v>
      </c>
      <c r="AH14" s="65"/>
      <c r="AI14" s="64"/>
    </row>
    <row r="15" ht="17.5" customHeight="1" spans="1:35">
      <c r="A15" s="60" t="e">
        <f>VLOOKUP(AI15,商品资料!A:B,2,FALSE)</f>
        <v>#N/A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>
        <f t="shared" si="0"/>
        <v>0</v>
      </c>
      <c r="AH15" s="65"/>
      <c r="AI15" s="64"/>
    </row>
    <row r="16" ht="17.5" customHeight="1" spans="1:35">
      <c r="A16" s="60" t="e">
        <f>VLOOKUP(AI16,商品资料!A:B,2,FALSE)</f>
        <v>#N/A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>
        <f t="shared" si="0"/>
        <v>0</v>
      </c>
      <c r="AH16" s="65"/>
      <c r="AI16" s="64"/>
    </row>
    <row r="17" ht="17.5" customHeight="1" spans="1:35">
      <c r="A17" s="60" t="e">
        <f>VLOOKUP(AI17,商品资料!A:B,2,FALSE)</f>
        <v>#N/A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>
        <f t="shared" si="0"/>
        <v>0</v>
      </c>
      <c r="AH17" s="65"/>
      <c r="AI17" s="64"/>
    </row>
    <row r="18" ht="17.5" customHeight="1" spans="1:35">
      <c r="A18" s="60" t="e">
        <f>VLOOKUP(AI18,商品资料!A:B,2,FALSE)</f>
        <v>#N/A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>
        <f t="shared" si="0"/>
        <v>0</v>
      </c>
      <c r="AH18" s="65"/>
      <c r="AI18" s="64"/>
    </row>
    <row r="19" ht="17.5" customHeight="1" spans="1:35">
      <c r="A19" s="60" t="e">
        <f>VLOOKUP(AI19,商品资料!A:B,2,FALSE)</f>
        <v>#N/A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>
        <f t="shared" si="0"/>
        <v>0</v>
      </c>
      <c r="AH19" s="65"/>
      <c r="AI19" s="64"/>
    </row>
    <row r="20" ht="17.5" customHeight="1" spans="1:35">
      <c r="A20" s="60" t="e">
        <f>VLOOKUP(AI20,商品资料!A:B,2,FALSE)</f>
        <v>#N/A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>
        <f t="shared" si="0"/>
        <v>0</v>
      </c>
      <c r="AH20" s="65"/>
      <c r="AI20" s="64"/>
    </row>
    <row r="21" ht="31" customHeight="1"/>
    <row r="25" spans="1:14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</row>
    <row r="26" spans="1:14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</row>
  </sheetData>
  <mergeCells count="37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F1:AA2"/>
    <mergeCell ref="A25:N26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4"/>
  </sheetPr>
  <dimension ref="A1:AI21"/>
  <sheetViews>
    <sheetView workbookViewId="0">
      <selection activeCell="E24" sqref="E24"/>
    </sheetView>
  </sheetViews>
  <sheetFormatPr defaultColWidth="9" defaultRowHeight="13.5"/>
  <cols>
    <col min="1" max="1" width="14.375" customWidth="1"/>
    <col min="2" max="34" width="4.00833333333333" customWidth="1"/>
  </cols>
  <sheetData>
    <row r="1" spans="1:35">
      <c r="A1" s="40"/>
      <c r="B1" s="40"/>
      <c r="C1" s="40"/>
      <c r="D1" s="40"/>
      <c r="E1" s="40"/>
      <c r="F1" s="41" t="s">
        <v>75</v>
      </c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0"/>
      <c r="AC1" s="40"/>
      <c r="AD1" s="40"/>
      <c r="AE1" s="40"/>
      <c r="AF1" s="40"/>
      <c r="AG1" s="40"/>
      <c r="AH1" s="40"/>
      <c r="AI1" s="40"/>
    </row>
    <row r="2" spans="1:35">
      <c r="A2" s="42"/>
      <c r="B2" s="40"/>
      <c r="C2" s="40"/>
      <c r="D2" s="40"/>
      <c r="E2" s="40"/>
      <c r="F2" s="43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0"/>
      <c r="AC2" s="40"/>
      <c r="AD2" s="40"/>
      <c r="AE2" s="40"/>
      <c r="AF2" s="40"/>
      <c r="AG2" s="40"/>
      <c r="AH2" s="40"/>
      <c r="AI2" s="40"/>
    </row>
    <row r="3" spans="1:35">
      <c r="A3" s="44" t="s">
        <v>71</v>
      </c>
      <c r="B3" s="45">
        <v>1</v>
      </c>
      <c r="C3" s="45">
        <v>2</v>
      </c>
      <c r="D3" s="45">
        <v>3</v>
      </c>
      <c r="E3" s="45">
        <v>4</v>
      </c>
      <c r="F3" s="45">
        <v>5</v>
      </c>
      <c r="G3" s="45">
        <v>6</v>
      </c>
      <c r="H3" s="45">
        <v>7</v>
      </c>
      <c r="I3" s="45">
        <v>8</v>
      </c>
      <c r="J3" s="45">
        <v>9</v>
      </c>
      <c r="K3" s="45">
        <v>10</v>
      </c>
      <c r="L3" s="45">
        <v>11</v>
      </c>
      <c r="M3" s="45">
        <v>12</v>
      </c>
      <c r="N3" s="45">
        <v>13</v>
      </c>
      <c r="O3" s="45">
        <v>14</v>
      </c>
      <c r="P3" s="45">
        <v>15</v>
      </c>
      <c r="Q3" s="45">
        <v>16</v>
      </c>
      <c r="R3" s="45">
        <v>17</v>
      </c>
      <c r="S3" s="45">
        <v>18</v>
      </c>
      <c r="T3" s="45">
        <v>19</v>
      </c>
      <c r="U3" s="45">
        <v>20</v>
      </c>
      <c r="V3" s="45">
        <v>21</v>
      </c>
      <c r="W3" s="45">
        <v>22</v>
      </c>
      <c r="X3" s="45">
        <v>23</v>
      </c>
      <c r="Y3" s="45">
        <v>24</v>
      </c>
      <c r="Z3" s="45">
        <v>25</v>
      </c>
      <c r="AA3" s="45">
        <v>26</v>
      </c>
      <c r="AB3" s="45">
        <v>27</v>
      </c>
      <c r="AC3" s="45">
        <v>28</v>
      </c>
      <c r="AD3" s="45">
        <v>29</v>
      </c>
      <c r="AE3" s="45">
        <v>30</v>
      </c>
      <c r="AF3" s="45">
        <v>31</v>
      </c>
      <c r="AG3" s="45" t="s">
        <v>72</v>
      </c>
      <c r="AH3" s="50" t="s">
        <v>73</v>
      </c>
      <c r="AI3" s="51" t="s">
        <v>74</v>
      </c>
    </row>
    <row r="4" ht="28" customHeight="1" spans="1:35">
      <c r="A4" s="46"/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5"/>
      <c r="AF4" s="48"/>
      <c r="AG4" s="45"/>
      <c r="AH4" s="50"/>
      <c r="AI4" s="51"/>
    </row>
    <row r="5" spans="1:35">
      <c r="A5" s="45" t="str">
        <f>VLOOKUP(AI5,商品资料!A:B,2,FALSE)</f>
        <v>长虹电风扇</v>
      </c>
      <c r="B5" s="48">
        <v>20</v>
      </c>
      <c r="C5" s="48"/>
      <c r="D5" s="48"/>
      <c r="E5" s="49"/>
      <c r="F5" s="48"/>
      <c r="G5" s="48"/>
      <c r="H5" s="48"/>
      <c r="I5" s="48"/>
      <c r="J5" s="48"/>
      <c r="K5" s="48"/>
      <c r="L5" s="48"/>
      <c r="M5" s="48"/>
      <c r="N5" s="48">
        <v>5</v>
      </c>
      <c r="O5" s="48"/>
      <c r="P5" s="48"/>
      <c r="Q5" s="48"/>
      <c r="R5" s="48"/>
      <c r="S5" s="48"/>
      <c r="T5" s="48"/>
      <c r="U5" s="48"/>
      <c r="V5" s="48"/>
      <c r="W5" s="48"/>
      <c r="X5" s="48">
        <v>10</v>
      </c>
      <c r="Y5" s="48"/>
      <c r="Z5" s="48"/>
      <c r="AA5" s="48"/>
      <c r="AB5" s="48"/>
      <c r="AC5" s="48">
        <v>15</v>
      </c>
      <c r="AD5" s="48"/>
      <c r="AE5" s="48"/>
      <c r="AF5" s="48"/>
      <c r="AG5" s="48">
        <f t="shared" ref="AG5:AG20" si="0">SUM(B5:AF5)</f>
        <v>50</v>
      </c>
      <c r="AH5" s="52"/>
      <c r="AI5" s="86" t="s">
        <v>9</v>
      </c>
    </row>
    <row r="6" spans="1:35">
      <c r="A6" s="45" t="str">
        <f>VLOOKUP(AI6,商品资料!A:B,2,FALSE)</f>
        <v>格力空调</v>
      </c>
      <c r="B6" s="48"/>
      <c r="C6" s="48"/>
      <c r="D6" s="48">
        <v>5</v>
      </c>
      <c r="E6" s="48"/>
      <c r="F6" s="48"/>
      <c r="G6" s="48"/>
      <c r="H6" s="48"/>
      <c r="I6" s="48"/>
      <c r="J6" s="48">
        <v>5</v>
      </c>
      <c r="K6" s="48"/>
      <c r="L6" s="48"/>
      <c r="M6" s="48"/>
      <c r="N6" s="48"/>
      <c r="O6" s="48"/>
      <c r="P6" s="48"/>
      <c r="Q6" s="48"/>
      <c r="R6" s="48">
        <v>20</v>
      </c>
      <c r="S6" s="48"/>
      <c r="T6" s="48"/>
      <c r="U6" s="48"/>
      <c r="V6" s="48"/>
      <c r="W6" s="48">
        <v>15</v>
      </c>
      <c r="X6" s="48"/>
      <c r="Y6" s="48"/>
      <c r="Z6" s="48"/>
      <c r="AA6" s="48">
        <v>10</v>
      </c>
      <c r="AB6" s="48"/>
      <c r="AC6" s="48"/>
      <c r="AD6" s="48"/>
      <c r="AE6" s="48"/>
      <c r="AF6" s="48"/>
      <c r="AG6" s="48">
        <f t="shared" si="0"/>
        <v>55</v>
      </c>
      <c r="AH6" s="52"/>
      <c r="AI6" s="86" t="s">
        <v>15</v>
      </c>
    </row>
    <row r="7" spans="1:35">
      <c r="A7" s="48" t="str">
        <f>VLOOKUP(AI7,商品资料!A:B,2,FALSE)</f>
        <v>美的洗衣机</v>
      </c>
      <c r="B7" s="48">
        <v>5</v>
      </c>
      <c r="C7" s="48"/>
      <c r="D7" s="48"/>
      <c r="E7" s="48"/>
      <c r="F7" s="48">
        <v>2</v>
      </c>
      <c r="G7" s="48"/>
      <c r="H7" s="48"/>
      <c r="I7" s="48"/>
      <c r="J7" s="48"/>
      <c r="K7" s="48"/>
      <c r="L7" s="48"/>
      <c r="M7" s="48"/>
      <c r="N7" s="48">
        <v>10</v>
      </c>
      <c r="O7" s="48"/>
      <c r="P7" s="48"/>
      <c r="Q7" s="48"/>
      <c r="R7" s="48"/>
      <c r="S7" s="48"/>
      <c r="T7" s="48"/>
      <c r="U7" s="48"/>
      <c r="V7" s="48">
        <v>5</v>
      </c>
      <c r="W7" s="48"/>
      <c r="X7" s="48"/>
      <c r="Y7" s="48"/>
      <c r="Z7" s="48"/>
      <c r="AA7" s="48"/>
      <c r="AB7" s="48"/>
      <c r="AC7" s="48"/>
      <c r="AD7" s="48">
        <v>10</v>
      </c>
      <c r="AE7" s="48"/>
      <c r="AF7" s="48"/>
      <c r="AG7" s="48">
        <f t="shared" si="0"/>
        <v>32</v>
      </c>
      <c r="AH7" s="52"/>
      <c r="AI7" s="86" t="s">
        <v>20</v>
      </c>
    </row>
    <row r="8" spans="1:35">
      <c r="A8" s="48" t="str">
        <f>VLOOKUP(AI8,商品资料!A:B,2,FALSE)</f>
        <v>小天鹅洗衣机</v>
      </c>
      <c r="B8" s="48">
        <v>5</v>
      </c>
      <c r="C8" s="48"/>
      <c r="D8" s="48"/>
      <c r="E8" s="48"/>
      <c r="F8" s="48">
        <v>10</v>
      </c>
      <c r="G8" s="48"/>
      <c r="H8" s="48"/>
      <c r="I8" s="48"/>
      <c r="J8" s="48"/>
      <c r="K8" s="48"/>
      <c r="L8" s="48"/>
      <c r="M8" s="48"/>
      <c r="N8" s="48"/>
      <c r="O8" s="48"/>
      <c r="P8" s="48">
        <v>20</v>
      </c>
      <c r="Q8" s="48"/>
      <c r="R8" s="48"/>
      <c r="S8" s="48"/>
      <c r="T8" s="48"/>
      <c r="U8" s="48"/>
      <c r="V8" s="48"/>
      <c r="W8" s="48"/>
      <c r="X8" s="48"/>
      <c r="Y8" s="48">
        <v>10</v>
      </c>
      <c r="Z8" s="48"/>
      <c r="AA8" s="48"/>
      <c r="AB8" s="48"/>
      <c r="AC8" s="48"/>
      <c r="AD8" s="48"/>
      <c r="AE8" s="48">
        <v>5</v>
      </c>
      <c r="AF8" s="48"/>
      <c r="AG8" s="48">
        <f t="shared" si="0"/>
        <v>50</v>
      </c>
      <c r="AH8" s="52"/>
      <c r="AI8" s="86" t="s">
        <v>25</v>
      </c>
    </row>
    <row r="9" spans="1:35">
      <c r="A9" s="48" t="str">
        <f>VLOOKUP(AI9,商品资料!A:B,2,FALSE)</f>
        <v>奥克斯空调</v>
      </c>
      <c r="B9" s="48">
        <v>10</v>
      </c>
      <c r="C9" s="48"/>
      <c r="D9" s="48"/>
      <c r="E9" s="48"/>
      <c r="F9" s="48"/>
      <c r="G9" s="48"/>
      <c r="H9" s="48"/>
      <c r="I9" s="48">
        <v>8</v>
      </c>
      <c r="J9" s="48"/>
      <c r="K9" s="48"/>
      <c r="L9" s="48"/>
      <c r="M9" s="48"/>
      <c r="N9" s="48"/>
      <c r="O9" s="48"/>
      <c r="P9" s="48"/>
      <c r="Q9" s="48"/>
      <c r="R9" s="48"/>
      <c r="S9" s="48">
        <v>10</v>
      </c>
      <c r="T9" s="48"/>
      <c r="U9" s="48"/>
      <c r="V9" s="48"/>
      <c r="W9" s="48"/>
      <c r="X9" s="48"/>
      <c r="Y9" s="48"/>
      <c r="Z9" s="48"/>
      <c r="AA9" s="48"/>
      <c r="AB9" s="48">
        <v>5</v>
      </c>
      <c r="AC9" s="48"/>
      <c r="AD9" s="48"/>
      <c r="AE9" s="48"/>
      <c r="AF9" s="48"/>
      <c r="AG9" s="48">
        <f t="shared" si="0"/>
        <v>33</v>
      </c>
      <c r="AH9" s="52"/>
      <c r="AI9" s="86" t="s">
        <v>30</v>
      </c>
    </row>
    <row r="10" spans="1:35">
      <c r="A10" s="48" t="str">
        <f>VLOOKUP(AI10,商品资料!A:B,2,FALSE)</f>
        <v>长虹电视机</v>
      </c>
      <c r="B10" s="48"/>
      <c r="C10" s="48"/>
      <c r="D10" s="48"/>
      <c r="E10" s="48">
        <v>5</v>
      </c>
      <c r="F10" s="48"/>
      <c r="G10" s="48"/>
      <c r="H10" s="48"/>
      <c r="I10" s="48"/>
      <c r="J10" s="48"/>
      <c r="K10" s="48"/>
      <c r="L10" s="48">
        <v>10</v>
      </c>
      <c r="M10" s="48"/>
      <c r="N10" s="48"/>
      <c r="O10" s="48"/>
      <c r="P10" s="48"/>
      <c r="Q10" s="48"/>
      <c r="R10" s="48"/>
      <c r="S10" s="48"/>
      <c r="T10" s="48"/>
      <c r="U10" s="48">
        <v>6</v>
      </c>
      <c r="V10" s="48"/>
      <c r="W10" s="48"/>
      <c r="X10" s="48"/>
      <c r="Y10" s="48"/>
      <c r="Z10" s="48">
        <v>4</v>
      </c>
      <c r="AA10" s="48"/>
      <c r="AB10" s="48"/>
      <c r="AC10" s="48"/>
      <c r="AD10" s="48"/>
      <c r="AE10" s="48"/>
      <c r="AF10" s="48"/>
      <c r="AG10" s="48">
        <f t="shared" si="0"/>
        <v>25</v>
      </c>
      <c r="AH10" s="52"/>
      <c r="AI10" s="86" t="s">
        <v>35</v>
      </c>
    </row>
    <row r="11" spans="1:35">
      <c r="A11" s="48" t="str">
        <f>VLOOKUP(AI11,商品资料!A:B,2,FALSE)</f>
        <v>小米电视</v>
      </c>
      <c r="B11" s="48"/>
      <c r="C11" s="48">
        <v>5</v>
      </c>
      <c r="D11" s="48"/>
      <c r="E11" s="48"/>
      <c r="F11" s="48"/>
      <c r="G11" s="48"/>
      <c r="H11" s="48"/>
      <c r="I11" s="48"/>
      <c r="J11" s="48"/>
      <c r="K11" s="48">
        <v>2</v>
      </c>
      <c r="L11" s="48"/>
      <c r="M11" s="48"/>
      <c r="N11" s="48"/>
      <c r="O11" s="48"/>
      <c r="P11" s="48"/>
      <c r="Q11" s="48"/>
      <c r="R11" s="48">
        <v>10</v>
      </c>
      <c r="S11" s="48"/>
      <c r="T11" s="48"/>
      <c r="U11" s="48"/>
      <c r="V11" s="48"/>
      <c r="W11" s="48"/>
      <c r="X11" s="48">
        <v>15</v>
      </c>
      <c r="Y11" s="48"/>
      <c r="Z11" s="48"/>
      <c r="AA11" s="48"/>
      <c r="AB11" s="48"/>
      <c r="AC11" s="48"/>
      <c r="AD11" s="48"/>
      <c r="AE11" s="48">
        <v>10</v>
      </c>
      <c r="AF11" s="48"/>
      <c r="AG11" s="48">
        <f t="shared" si="0"/>
        <v>42</v>
      </c>
      <c r="AH11" s="52"/>
      <c r="AI11" s="86" t="s">
        <v>39</v>
      </c>
    </row>
    <row r="12" spans="1:35">
      <c r="A12" s="48" t="str">
        <f>VLOOKUP(AI12,商品资料!A:B,2,FALSE)</f>
        <v>联想电脑</v>
      </c>
      <c r="B12" s="48"/>
      <c r="C12" s="48">
        <v>10</v>
      </c>
      <c r="D12" s="48"/>
      <c r="E12" s="48"/>
      <c r="F12" s="48"/>
      <c r="G12" s="48"/>
      <c r="H12" s="48">
        <v>5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>
        <v>10</v>
      </c>
      <c r="V12" s="48"/>
      <c r="W12" s="48"/>
      <c r="X12" s="48"/>
      <c r="Y12" s="48"/>
      <c r="Z12" s="48"/>
      <c r="AA12" s="48"/>
      <c r="AB12" s="48"/>
      <c r="AC12" s="48">
        <v>5</v>
      </c>
      <c r="AD12" s="48"/>
      <c r="AE12" s="48"/>
      <c r="AF12" s="48"/>
      <c r="AG12" s="48">
        <f t="shared" si="0"/>
        <v>30</v>
      </c>
      <c r="AH12" s="52"/>
      <c r="AI12" s="86" t="s">
        <v>44</v>
      </c>
    </row>
    <row r="13" spans="1:35">
      <c r="A13" s="48" t="e">
        <f>VLOOKUP(AI13,商品资料!A:B,2,FALSE)</f>
        <v>#N/A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>
        <f t="shared" si="0"/>
        <v>0</v>
      </c>
      <c r="AH13" s="52"/>
      <c r="AI13" s="51"/>
    </row>
    <row r="14" spans="1:35">
      <c r="A14" s="48" t="e">
        <f>VLOOKUP(AI14,商品资料!A:B,2,FALSE)</f>
        <v>#N/A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>
        <f t="shared" si="0"/>
        <v>0</v>
      </c>
      <c r="AH14" s="52"/>
      <c r="AI14" s="51"/>
    </row>
    <row r="15" spans="1:35">
      <c r="A15" s="48" t="e">
        <f>VLOOKUP(AI15,商品资料!A:B,2,FALSE)</f>
        <v>#N/A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>
        <f t="shared" si="0"/>
        <v>0</v>
      </c>
      <c r="AH15" s="52"/>
      <c r="AI15" s="51"/>
    </row>
    <row r="16" spans="1:35">
      <c r="A16" s="48" t="e">
        <f>VLOOKUP(AI16,商品资料!A:B,2,FALSE)</f>
        <v>#N/A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>
        <f t="shared" si="0"/>
        <v>0</v>
      </c>
      <c r="AH16" s="52"/>
      <c r="AI16" s="51"/>
    </row>
    <row r="17" spans="1:35">
      <c r="A17" s="48" t="e">
        <f>VLOOKUP(AI17,商品资料!A:B,2,FALSE)</f>
        <v>#N/A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>
        <f t="shared" si="0"/>
        <v>0</v>
      </c>
      <c r="AH17" s="52"/>
      <c r="AI17" s="51"/>
    </row>
    <row r="18" spans="1:35">
      <c r="A18" s="48" t="e">
        <f>VLOOKUP(AI18,商品资料!A:B,2,FALSE)</f>
        <v>#N/A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>
        <f t="shared" si="0"/>
        <v>0</v>
      </c>
      <c r="AH18" s="52"/>
      <c r="AI18" s="51"/>
    </row>
    <row r="19" spans="1:35">
      <c r="A19" s="48" t="e">
        <f>VLOOKUP(AI19,商品资料!A:B,2,FALSE)</f>
        <v>#N/A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>
        <f t="shared" si="0"/>
        <v>0</v>
      </c>
      <c r="AH19" s="52"/>
      <c r="AI19" s="51"/>
    </row>
    <row r="20" spans="1:35">
      <c r="A20" s="48" t="e">
        <f>VLOOKUP(AI20,商品资料!A:B,2,FALSE)</f>
        <v>#N/A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>
        <f t="shared" si="0"/>
        <v>0</v>
      </c>
      <c r="AH20" s="52"/>
      <c r="AI20" s="53"/>
    </row>
    <row r="21" spans="31:31">
      <c r="AE21" t="s">
        <v>76</v>
      </c>
    </row>
  </sheetData>
  <mergeCells count="36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F1:AA2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4"/>
  </sheetPr>
  <dimension ref="A1:K25"/>
  <sheetViews>
    <sheetView zoomScale="110" zoomScaleNormal="110" workbookViewId="0">
      <selection activeCell="B27" sqref="B27"/>
    </sheetView>
  </sheetViews>
  <sheetFormatPr defaultColWidth="9" defaultRowHeight="13.5"/>
  <cols>
    <col min="2" max="2" width="14.125" customWidth="1"/>
    <col min="3" max="3" width="10.5" customWidth="1"/>
    <col min="4" max="4" width="10.875" customWidth="1"/>
    <col min="7" max="7" width="11.5"/>
    <col min="8" max="8" width="5.5" customWidth="1"/>
    <col min="9" max="9" width="6.875" customWidth="1"/>
  </cols>
  <sheetData>
    <row r="1" ht="12" customHeight="1" spans="1:11">
      <c r="A1" s="23"/>
      <c r="B1" s="38" t="s">
        <v>77</v>
      </c>
      <c r="C1" s="23"/>
      <c r="D1" s="23"/>
      <c r="E1" s="23"/>
      <c r="F1" s="23"/>
      <c r="G1" s="23"/>
      <c r="H1" s="23"/>
      <c r="I1" s="23"/>
      <c r="J1" s="36"/>
      <c r="K1" s="39"/>
    </row>
    <row r="2" ht="18" customHeight="1" spans="1:11">
      <c r="A2" s="23"/>
      <c r="B2" s="23"/>
      <c r="C2" s="23"/>
      <c r="D2" s="23"/>
      <c r="E2" s="23"/>
      <c r="F2" s="23"/>
      <c r="G2" s="23"/>
      <c r="H2" s="23"/>
      <c r="I2" s="23"/>
      <c r="J2" s="36"/>
      <c r="K2" s="39"/>
    </row>
    <row r="3" ht="18.75" spans="1:11">
      <c r="A3" s="25" t="s">
        <v>78</v>
      </c>
      <c r="B3" s="26" t="s">
        <v>79</v>
      </c>
      <c r="C3" s="5"/>
      <c r="D3" s="5"/>
      <c r="E3" s="5"/>
      <c r="F3" s="5"/>
      <c r="G3" s="27" t="s">
        <v>80</v>
      </c>
      <c r="H3" s="28"/>
      <c r="I3" s="5"/>
      <c r="J3" s="36"/>
      <c r="K3" s="39"/>
    </row>
    <row r="4" ht="1" customHeight="1" spans="1:11">
      <c r="A4" s="5"/>
      <c r="B4" s="5"/>
      <c r="C4" s="5"/>
      <c r="D4" s="5"/>
      <c r="E4" s="5"/>
      <c r="F4" s="5"/>
      <c r="G4" s="5"/>
      <c r="H4" s="5"/>
      <c r="I4" s="5"/>
      <c r="J4" s="36"/>
      <c r="K4" s="39"/>
    </row>
    <row r="5" spans="1:10">
      <c r="A5" s="29" t="s">
        <v>81</v>
      </c>
      <c r="B5" s="29" t="s">
        <v>3</v>
      </c>
      <c r="C5" s="29" t="s">
        <v>82</v>
      </c>
      <c r="D5" s="29" t="s">
        <v>4</v>
      </c>
      <c r="E5" s="29" t="s">
        <v>5</v>
      </c>
      <c r="F5" s="29" t="s">
        <v>83</v>
      </c>
      <c r="G5" s="30" t="s">
        <v>73</v>
      </c>
      <c r="H5" s="30"/>
      <c r="I5" s="5"/>
      <c r="J5" s="36" t="s">
        <v>64</v>
      </c>
    </row>
    <row r="6" spans="1:10">
      <c r="A6" s="31" t="str">
        <f>VLOOKUP(J6,商品资料!A:F,2,FALSE)</f>
        <v>长虹电风扇</v>
      </c>
      <c r="B6" s="31" t="str">
        <f>VLOOKUP(J6,商品资料!A:F,3,FALSE)</f>
        <v>C002345</v>
      </c>
      <c r="C6" s="29">
        <v>3</v>
      </c>
      <c r="D6" s="31">
        <f>VLOOKUP(J6,商品资料!A:F,4,FALSE)</f>
        <v>100</v>
      </c>
      <c r="E6" s="32" t="str">
        <f>VLOOKUP(J6,商品资料!A:F,5,FALSE)</f>
        <v>台</v>
      </c>
      <c r="F6" s="29">
        <f>C6*D6</f>
        <v>300</v>
      </c>
      <c r="G6" s="31"/>
      <c r="H6" s="31"/>
      <c r="I6" s="5"/>
      <c r="J6" s="87" t="s">
        <v>9</v>
      </c>
    </row>
    <row r="7" spans="1:10">
      <c r="A7" s="29"/>
      <c r="B7" s="29"/>
      <c r="C7" s="29"/>
      <c r="D7" s="29"/>
      <c r="E7" s="29"/>
      <c r="F7" s="29"/>
      <c r="G7" s="31"/>
      <c r="H7" s="31"/>
      <c r="I7" s="5"/>
      <c r="J7" s="37"/>
    </row>
    <row r="8" spans="1:10">
      <c r="A8" s="29"/>
      <c r="B8" s="29"/>
      <c r="C8" s="29"/>
      <c r="D8" s="29"/>
      <c r="E8" s="29"/>
      <c r="F8" s="29"/>
      <c r="G8" s="31"/>
      <c r="H8" s="31"/>
      <c r="I8" s="5"/>
      <c r="J8" s="37"/>
    </row>
    <row r="9" spans="1:10">
      <c r="A9" s="29"/>
      <c r="B9" s="29"/>
      <c r="C9" s="29"/>
      <c r="D9" s="29"/>
      <c r="E9" s="29"/>
      <c r="F9" s="29"/>
      <c r="G9" s="31"/>
      <c r="H9" s="31"/>
      <c r="I9" s="5"/>
      <c r="J9" s="37"/>
    </row>
    <row r="10" spans="1:10">
      <c r="A10" s="29"/>
      <c r="B10" s="29"/>
      <c r="C10" s="29"/>
      <c r="D10" s="29"/>
      <c r="E10" s="29"/>
      <c r="F10" s="29"/>
      <c r="G10" s="31"/>
      <c r="H10" s="31"/>
      <c r="I10" s="5"/>
      <c r="J10" s="37"/>
    </row>
    <row r="11" spans="1:10">
      <c r="A11" s="29"/>
      <c r="B11" s="29"/>
      <c r="C11" s="29"/>
      <c r="D11" s="29"/>
      <c r="E11" s="29"/>
      <c r="F11" s="29"/>
      <c r="G11" s="31"/>
      <c r="H11" s="31"/>
      <c r="I11" s="5"/>
      <c r="J11" s="37"/>
    </row>
    <row r="12" spans="1:10">
      <c r="A12" s="29"/>
      <c r="B12" s="29"/>
      <c r="C12" s="29"/>
      <c r="D12" s="29"/>
      <c r="E12" s="29"/>
      <c r="F12" s="29"/>
      <c r="G12" s="31"/>
      <c r="H12" s="31"/>
      <c r="I12" s="5"/>
      <c r="J12" s="37"/>
    </row>
    <row r="13" spans="1:10">
      <c r="A13" s="29"/>
      <c r="B13" s="29"/>
      <c r="C13" s="29"/>
      <c r="D13" s="29"/>
      <c r="E13" s="29"/>
      <c r="F13" s="29"/>
      <c r="G13" s="31"/>
      <c r="H13" s="31"/>
      <c r="I13" s="5"/>
      <c r="J13" s="37"/>
    </row>
    <row r="14" spans="1:10">
      <c r="A14" s="29"/>
      <c r="B14" s="29"/>
      <c r="C14" s="29"/>
      <c r="D14" s="29"/>
      <c r="E14" s="29"/>
      <c r="F14" s="29"/>
      <c r="G14" s="31"/>
      <c r="H14" s="31"/>
      <c r="I14" s="5"/>
      <c r="J14" s="37"/>
    </row>
    <row r="15" spans="1:10">
      <c r="A15" s="29"/>
      <c r="B15" s="29"/>
      <c r="C15" s="29"/>
      <c r="D15" s="29"/>
      <c r="E15" s="29"/>
      <c r="F15" s="29"/>
      <c r="G15" s="31"/>
      <c r="H15" s="31"/>
      <c r="I15" s="5"/>
      <c r="J15" s="37"/>
    </row>
    <row r="16" spans="1:10">
      <c r="A16" s="29"/>
      <c r="B16" s="29"/>
      <c r="C16" s="29"/>
      <c r="D16" s="29"/>
      <c r="E16" s="29"/>
      <c r="F16" s="29"/>
      <c r="G16" s="31"/>
      <c r="H16" s="31"/>
      <c r="I16" s="5"/>
      <c r="J16" s="37"/>
    </row>
    <row r="17" spans="1:10">
      <c r="A17" s="29"/>
      <c r="B17" s="29"/>
      <c r="C17" s="29"/>
      <c r="D17" s="29"/>
      <c r="E17" s="29"/>
      <c r="F17" s="29"/>
      <c r="G17" s="31"/>
      <c r="H17" s="31"/>
      <c r="I17" s="5"/>
      <c r="J17" s="37"/>
    </row>
    <row r="18" spans="1:10">
      <c r="A18" s="29"/>
      <c r="B18" s="29"/>
      <c r="C18" s="29"/>
      <c r="D18" s="29"/>
      <c r="E18" s="29"/>
      <c r="F18" s="29"/>
      <c r="G18" s="31"/>
      <c r="H18" s="31"/>
      <c r="I18" s="5"/>
      <c r="J18" s="37"/>
    </row>
    <row r="19" spans="1:10">
      <c r="A19" s="29"/>
      <c r="B19" s="29"/>
      <c r="C19" s="29"/>
      <c r="D19" s="29"/>
      <c r="E19" s="29"/>
      <c r="F19" s="29"/>
      <c r="G19" s="31"/>
      <c r="H19" s="31"/>
      <c r="I19" s="5"/>
      <c r="J19" s="37"/>
    </row>
    <row r="20" spans="1:10">
      <c r="A20" s="29"/>
      <c r="B20" s="29"/>
      <c r="C20" s="29"/>
      <c r="D20" s="29"/>
      <c r="E20" s="29"/>
      <c r="F20" s="29"/>
      <c r="G20" s="31"/>
      <c r="H20" s="31"/>
      <c r="I20" s="5"/>
      <c r="J20" s="37"/>
    </row>
    <row r="21" spans="1:10">
      <c r="A21" s="29"/>
      <c r="B21" s="29"/>
      <c r="C21" s="29">
        <f>SUM(C6:C20)</f>
        <v>3</v>
      </c>
      <c r="D21" s="29">
        <f>SUM(D6:D20)</f>
        <v>100</v>
      </c>
      <c r="E21" s="29"/>
      <c r="F21" s="29">
        <f>SUM(F6:F20)</f>
        <v>300</v>
      </c>
      <c r="G21" s="31"/>
      <c r="H21" s="31"/>
      <c r="I21" s="5"/>
      <c r="J21" s="37"/>
    </row>
    <row r="22" spans="1:10">
      <c r="A22" s="5"/>
      <c r="B22" s="5"/>
      <c r="C22" s="5"/>
      <c r="D22" s="5"/>
      <c r="E22" s="5"/>
      <c r="F22" s="5"/>
      <c r="G22" s="5"/>
      <c r="H22" s="5"/>
      <c r="I22" s="5"/>
      <c r="J22" s="37"/>
    </row>
    <row r="23" spans="1:10">
      <c r="A23" s="33" t="s">
        <v>84</v>
      </c>
      <c r="B23" s="34" t="s">
        <v>79</v>
      </c>
      <c r="C23" s="5"/>
      <c r="D23" s="33" t="s">
        <v>85</v>
      </c>
      <c r="E23" s="34" t="s">
        <v>86</v>
      </c>
      <c r="F23" s="5"/>
      <c r="G23" s="35">
        <f ca="1">TODAY()</f>
        <v>43404</v>
      </c>
      <c r="H23" s="5"/>
      <c r="I23" s="5"/>
      <c r="J23" s="37"/>
    </row>
    <row r="24" spans="1:10">
      <c r="A24" s="5"/>
      <c r="B24" s="5"/>
      <c r="C24" s="5"/>
      <c r="D24" s="5"/>
      <c r="E24" s="5"/>
      <c r="F24" s="5"/>
      <c r="G24" s="5"/>
      <c r="H24" s="5"/>
      <c r="I24" s="5"/>
      <c r="J24" s="37"/>
    </row>
    <row r="25" spans="10:10">
      <c r="J25" s="36"/>
    </row>
  </sheetData>
  <mergeCells count="19"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A1:A2"/>
    <mergeCell ref="B1:I2"/>
  </mergeCells>
  <pageMargins left="0.75" right="0.75" top="1" bottom="1" header="0.511805555555556" footer="0.511805555555556"/>
  <pageSetup paperSize="9" orientation="portrait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4"/>
  </sheetPr>
  <dimension ref="A1:J24"/>
  <sheetViews>
    <sheetView workbookViewId="0">
      <selection activeCell="C26" sqref="C26"/>
    </sheetView>
  </sheetViews>
  <sheetFormatPr defaultColWidth="9" defaultRowHeight="13.5"/>
  <cols>
    <col min="1" max="1" width="11.625" customWidth="1"/>
    <col min="6" max="6" width="10.125" customWidth="1"/>
    <col min="7" max="7" width="11.5"/>
  </cols>
  <sheetData>
    <row r="1" ht="11" customHeight="1" spans="1:10">
      <c r="A1" s="23"/>
      <c r="B1" s="6" t="s">
        <v>87</v>
      </c>
      <c r="C1" s="24"/>
      <c r="D1" s="24"/>
      <c r="E1" s="24"/>
      <c r="F1" s="24"/>
      <c r="G1" s="24"/>
      <c r="H1" s="24"/>
      <c r="I1" s="24"/>
      <c r="J1" s="36"/>
    </row>
    <row r="2" ht="19" customHeight="1" spans="1:10">
      <c r="A2" s="23"/>
      <c r="B2" s="24"/>
      <c r="C2" s="24"/>
      <c r="D2" s="24"/>
      <c r="E2" s="24"/>
      <c r="F2" s="24"/>
      <c r="G2" s="24"/>
      <c r="H2" s="24"/>
      <c r="I2" s="24"/>
      <c r="J2" s="36"/>
    </row>
    <row r="3" ht="18.75" spans="1:10">
      <c r="A3" s="25" t="s">
        <v>88</v>
      </c>
      <c r="B3" s="26" t="s">
        <v>79</v>
      </c>
      <c r="C3" s="5"/>
      <c r="D3" s="5"/>
      <c r="E3" s="5"/>
      <c r="F3" s="5"/>
      <c r="G3" s="27" t="s">
        <v>80</v>
      </c>
      <c r="H3" s="28"/>
      <c r="I3" s="5"/>
      <c r="J3" s="36"/>
    </row>
    <row r="4" spans="1:10">
      <c r="A4" s="5"/>
      <c r="B4" s="5"/>
      <c r="C4" s="5"/>
      <c r="D4" s="5"/>
      <c r="E4" s="5"/>
      <c r="F4" s="5"/>
      <c r="G4" s="5"/>
      <c r="H4" s="5"/>
      <c r="I4" s="5"/>
      <c r="J4" s="36"/>
    </row>
    <row r="5" spans="1:10">
      <c r="A5" s="29" t="s">
        <v>81</v>
      </c>
      <c r="B5" s="29" t="s">
        <v>3</v>
      </c>
      <c r="C5" s="29" t="s">
        <v>82</v>
      </c>
      <c r="D5" s="29" t="s">
        <v>4</v>
      </c>
      <c r="E5" s="29" t="s">
        <v>5</v>
      </c>
      <c r="F5" s="29" t="s">
        <v>83</v>
      </c>
      <c r="G5" s="30" t="s">
        <v>73</v>
      </c>
      <c r="H5" s="30"/>
      <c r="I5" s="5"/>
      <c r="J5" s="36" t="s">
        <v>64</v>
      </c>
    </row>
    <row r="6" spans="1:10">
      <c r="A6" s="31" t="str">
        <f>VLOOKUP(J6,商品资料!A:F,2,FALSE)</f>
        <v>长虹电风扇</v>
      </c>
      <c r="B6" s="31" t="str">
        <f>VLOOKUP(J6,商品资料!A:F,3,FALSE)</f>
        <v>C002345</v>
      </c>
      <c r="C6" s="29">
        <v>3</v>
      </c>
      <c r="D6" s="31">
        <f>VLOOKUP(J6,商品资料!A:F,4,FALSE)</f>
        <v>100</v>
      </c>
      <c r="E6" s="32" t="str">
        <f>VLOOKUP(J6,商品资料!A:F,5,FALSE)</f>
        <v>台</v>
      </c>
      <c r="F6" s="29">
        <f>C6*D6</f>
        <v>300</v>
      </c>
      <c r="G6" s="31"/>
      <c r="H6" s="31"/>
      <c r="I6" s="5"/>
      <c r="J6" s="87" t="s">
        <v>9</v>
      </c>
    </row>
    <row r="7" spans="1:10">
      <c r="A7" s="29"/>
      <c r="B7" s="29"/>
      <c r="C7" s="29"/>
      <c r="D7" s="29"/>
      <c r="E7" s="29"/>
      <c r="F7" s="29"/>
      <c r="G7" s="31"/>
      <c r="H7" s="31"/>
      <c r="I7" s="5"/>
      <c r="J7" s="37"/>
    </row>
    <row r="8" spans="1:10">
      <c r="A8" s="29"/>
      <c r="B8" s="29"/>
      <c r="C8" s="29"/>
      <c r="D8" s="29"/>
      <c r="E8" s="29"/>
      <c r="F8" s="29"/>
      <c r="G8" s="31"/>
      <c r="H8" s="31"/>
      <c r="I8" s="5"/>
      <c r="J8" s="37"/>
    </row>
    <row r="9" spans="1:10">
      <c r="A9" s="29"/>
      <c r="B9" s="29"/>
      <c r="C9" s="29"/>
      <c r="D9" s="29"/>
      <c r="E9" s="29"/>
      <c r="F9" s="29"/>
      <c r="G9" s="31"/>
      <c r="H9" s="31"/>
      <c r="I9" s="5"/>
      <c r="J9" s="37"/>
    </row>
    <row r="10" spans="1:10">
      <c r="A10" s="29"/>
      <c r="B10" s="29"/>
      <c r="C10" s="29"/>
      <c r="D10" s="29"/>
      <c r="E10" s="29"/>
      <c r="F10" s="29"/>
      <c r="G10" s="31"/>
      <c r="H10" s="31"/>
      <c r="I10" s="5"/>
      <c r="J10" s="37"/>
    </row>
    <row r="11" spans="1:10">
      <c r="A11" s="29"/>
      <c r="B11" s="29"/>
      <c r="C11" s="29"/>
      <c r="D11" s="29"/>
      <c r="E11" s="29"/>
      <c r="F11" s="29"/>
      <c r="G11" s="31"/>
      <c r="H11" s="31"/>
      <c r="I11" s="5"/>
      <c r="J11" s="37"/>
    </row>
    <row r="12" spans="1:10">
      <c r="A12" s="29"/>
      <c r="B12" s="29"/>
      <c r="C12" s="29"/>
      <c r="D12" s="29"/>
      <c r="E12" s="29"/>
      <c r="F12" s="29"/>
      <c r="G12" s="31"/>
      <c r="H12" s="31"/>
      <c r="I12" s="5"/>
      <c r="J12" s="37"/>
    </row>
    <row r="13" spans="1:10">
      <c r="A13" s="29"/>
      <c r="B13" s="29"/>
      <c r="C13" s="29"/>
      <c r="D13" s="29"/>
      <c r="E13" s="29"/>
      <c r="F13" s="29"/>
      <c r="G13" s="31"/>
      <c r="H13" s="31"/>
      <c r="I13" s="5"/>
      <c r="J13" s="37"/>
    </row>
    <row r="14" spans="1:10">
      <c r="A14" s="29"/>
      <c r="B14" s="29"/>
      <c r="C14" s="29"/>
      <c r="D14" s="29"/>
      <c r="E14" s="29"/>
      <c r="F14" s="29"/>
      <c r="G14" s="31"/>
      <c r="H14" s="31"/>
      <c r="I14" s="5"/>
      <c r="J14" s="37"/>
    </row>
    <row r="15" spans="1:10">
      <c r="A15" s="29"/>
      <c r="B15" s="29"/>
      <c r="C15" s="29"/>
      <c r="D15" s="29"/>
      <c r="E15" s="29"/>
      <c r="F15" s="29"/>
      <c r="G15" s="31"/>
      <c r="H15" s="31"/>
      <c r="I15" s="5"/>
      <c r="J15" s="37"/>
    </row>
    <row r="16" spans="1:10">
      <c r="A16" s="29"/>
      <c r="B16" s="29"/>
      <c r="C16" s="29"/>
      <c r="D16" s="29"/>
      <c r="E16" s="29"/>
      <c r="F16" s="29"/>
      <c r="G16" s="31"/>
      <c r="H16" s="31"/>
      <c r="I16" s="5"/>
      <c r="J16" s="37"/>
    </row>
    <row r="17" spans="1:10">
      <c r="A17" s="29"/>
      <c r="B17" s="29"/>
      <c r="C17" s="29"/>
      <c r="D17" s="29"/>
      <c r="E17" s="29"/>
      <c r="F17" s="29"/>
      <c r="G17" s="31"/>
      <c r="H17" s="31"/>
      <c r="I17" s="5"/>
      <c r="J17" s="37"/>
    </row>
    <row r="18" spans="1:10">
      <c r="A18" s="29"/>
      <c r="B18" s="29"/>
      <c r="C18" s="29"/>
      <c r="D18" s="29"/>
      <c r="E18" s="29"/>
      <c r="F18" s="29"/>
      <c r="G18" s="31"/>
      <c r="H18" s="31"/>
      <c r="I18" s="5"/>
      <c r="J18" s="37"/>
    </row>
    <row r="19" spans="1:10">
      <c r="A19" s="29"/>
      <c r="B19" s="29"/>
      <c r="C19" s="29"/>
      <c r="D19" s="29"/>
      <c r="E19" s="29"/>
      <c r="F19" s="29"/>
      <c r="G19" s="31"/>
      <c r="H19" s="31"/>
      <c r="I19" s="5"/>
      <c r="J19" s="37"/>
    </row>
    <row r="20" spans="1:10">
      <c r="A20" s="29"/>
      <c r="B20" s="29"/>
      <c r="C20" s="29"/>
      <c r="D20" s="29"/>
      <c r="E20" s="29"/>
      <c r="F20" s="29"/>
      <c r="G20" s="31"/>
      <c r="H20" s="31"/>
      <c r="I20" s="5"/>
      <c r="J20" s="37"/>
    </row>
    <row r="21" spans="1:10">
      <c r="A21" s="29"/>
      <c r="B21" s="29"/>
      <c r="C21" s="29">
        <f t="shared" ref="C21:F21" si="0">SUM(C6:C20)</f>
        <v>3</v>
      </c>
      <c r="D21" s="29">
        <f t="shared" si="0"/>
        <v>100</v>
      </c>
      <c r="E21" s="29"/>
      <c r="F21" s="29">
        <f t="shared" si="0"/>
        <v>300</v>
      </c>
      <c r="G21" s="31"/>
      <c r="H21" s="31"/>
      <c r="I21" s="5"/>
      <c r="J21" s="37"/>
    </row>
    <row r="22" spans="1:10">
      <c r="A22" s="5"/>
      <c r="B22" s="5"/>
      <c r="C22" s="5"/>
      <c r="D22" s="5"/>
      <c r="E22" s="5"/>
      <c r="F22" s="5"/>
      <c r="G22" s="5"/>
      <c r="H22" s="5"/>
      <c r="I22" s="5"/>
      <c r="J22" s="37"/>
    </row>
    <row r="23" spans="1:10">
      <c r="A23" s="33" t="s">
        <v>89</v>
      </c>
      <c r="B23" s="34" t="s">
        <v>79</v>
      </c>
      <c r="C23" s="5"/>
      <c r="D23" s="33" t="s">
        <v>85</v>
      </c>
      <c r="E23" s="34" t="s">
        <v>86</v>
      </c>
      <c r="F23" s="5"/>
      <c r="G23" s="35">
        <f ca="1">TODAY()</f>
        <v>43404</v>
      </c>
      <c r="H23" s="5"/>
      <c r="I23" s="5"/>
      <c r="J23" s="37"/>
    </row>
    <row r="24" spans="1:10">
      <c r="A24" s="5"/>
      <c r="B24" s="5"/>
      <c r="C24" s="5"/>
      <c r="D24" s="5"/>
      <c r="E24" s="5"/>
      <c r="F24" s="5"/>
      <c r="G24" s="5"/>
      <c r="H24" s="5"/>
      <c r="I24" s="5"/>
      <c r="J24" s="37"/>
    </row>
  </sheetData>
  <mergeCells count="19"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A1:A2"/>
    <mergeCell ref="B1:I2"/>
  </mergeCells>
  <pageMargins left="0.75" right="0.75" top="1" bottom="1" header="0.511805555555556" footer="0.511805555555556"/>
  <pageSetup paperSize="9" orientation="portrait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6"/>
  </sheetPr>
  <dimension ref="A1:J17"/>
  <sheetViews>
    <sheetView zoomScale="130" zoomScaleNormal="130" workbookViewId="0">
      <selection activeCell="C20" sqref="C20"/>
    </sheetView>
  </sheetViews>
  <sheetFormatPr defaultColWidth="9" defaultRowHeight="13.5"/>
  <cols>
    <col min="1" max="2" width="9.00833333333333" customWidth="1"/>
    <col min="3" max="3" width="14.75" customWidth="1"/>
    <col min="4" max="4" width="15" customWidth="1"/>
    <col min="5" max="8" width="9.00833333333333" customWidth="1"/>
    <col min="9" max="9" width="10.875" customWidth="1"/>
    <col min="10" max="10" width="15" customWidth="1"/>
  </cols>
  <sheetData>
    <row r="1" spans="1:10">
      <c r="A1" s="5"/>
      <c r="B1" s="5"/>
      <c r="C1" s="5"/>
      <c r="D1" s="6" t="s">
        <v>90</v>
      </c>
      <c r="E1" s="6"/>
      <c r="F1" s="6"/>
      <c r="G1" s="6"/>
      <c r="H1" s="6"/>
      <c r="I1" s="6"/>
      <c r="J1" s="5"/>
    </row>
    <row r="2" spans="1:10">
      <c r="A2" s="5"/>
      <c r="B2" s="5"/>
      <c r="C2" s="5"/>
      <c r="D2" s="6"/>
      <c r="E2" s="6"/>
      <c r="F2" s="6"/>
      <c r="G2" s="6"/>
      <c r="H2" s="6"/>
      <c r="I2" s="6"/>
      <c r="J2" s="5"/>
    </row>
    <row r="3" ht="15" customHeight="1" spans="1:10">
      <c r="A3" s="7"/>
      <c r="B3" s="7"/>
      <c r="C3" s="5"/>
      <c r="D3" s="8"/>
      <c r="E3" s="8"/>
      <c r="F3" s="8"/>
      <c r="G3" s="9"/>
      <c r="H3" s="9"/>
      <c r="I3" s="9"/>
      <c r="J3" s="5"/>
    </row>
    <row r="4" ht="15.5" customHeight="1" spans="1:10">
      <c r="A4" s="10" t="s">
        <v>63</v>
      </c>
      <c r="B4" s="10" t="s">
        <v>64</v>
      </c>
      <c r="C4" s="10" t="s">
        <v>65</v>
      </c>
      <c r="D4" s="10" t="s">
        <v>91</v>
      </c>
      <c r="E4" s="10" t="s">
        <v>5</v>
      </c>
      <c r="F4" s="10" t="s">
        <v>4</v>
      </c>
      <c r="G4" s="11" t="s">
        <v>66</v>
      </c>
      <c r="H4" s="11" t="s">
        <v>67</v>
      </c>
      <c r="I4" s="11" t="s">
        <v>68</v>
      </c>
      <c r="J4" s="11" t="s">
        <v>69</v>
      </c>
    </row>
    <row r="5" ht="15.5" customHeight="1" spans="1:10">
      <c r="A5" s="10"/>
      <c r="B5" s="10"/>
      <c r="C5" s="10"/>
      <c r="D5" s="10"/>
      <c r="E5" s="10"/>
      <c r="F5" s="10"/>
      <c r="G5" s="12"/>
      <c r="H5" s="12"/>
      <c r="I5" s="12"/>
      <c r="J5" s="12"/>
    </row>
    <row r="6" ht="15.5" customHeight="1" spans="1:10">
      <c r="A6" s="13">
        <v>1</v>
      </c>
      <c r="B6" s="84" t="s">
        <v>9</v>
      </c>
      <c r="C6" s="15" t="str">
        <f>VLOOKUP(B6,商品资料!A:B,2,FALSE)</f>
        <v>长虹电风扇</v>
      </c>
      <c r="D6" s="16" t="str">
        <f>VLOOKUP(B6,商品资料!A:G,3,FALSE)</f>
        <v>C002345</v>
      </c>
      <c r="E6" s="17" t="str">
        <f>VLOOKUP(B6,商品资料!A:F,5,FALSE)</f>
        <v>台</v>
      </c>
      <c r="F6" s="18">
        <f>VLOOKUP(B6,商品资料!A:G,4,FALSE)</f>
        <v>100</v>
      </c>
      <c r="G6" s="17">
        <v>30</v>
      </c>
      <c r="H6" s="19">
        <v>80</v>
      </c>
      <c r="I6" s="22">
        <f>VLOOKUP(C6,出库明细!A:AH,33,FALSE)</f>
        <v>74</v>
      </c>
      <c r="J6" s="17">
        <f t="shared" ref="J6:J17" si="0">G6+H6-I6</f>
        <v>36</v>
      </c>
    </row>
    <row r="7" ht="15.5" customHeight="1" spans="1:10">
      <c r="A7" s="13">
        <v>2</v>
      </c>
      <c r="B7" s="84" t="s">
        <v>15</v>
      </c>
      <c r="C7" s="15" t="str">
        <f>VLOOKUP(B7,商品资料!A:B,2,FALSE)</f>
        <v>格力空调</v>
      </c>
      <c r="D7" s="16" t="str">
        <f>VLOOKUP(B7,商品资料!A:G,3,FALSE)</f>
        <v>G004567</v>
      </c>
      <c r="E7" s="17" t="str">
        <f>VLOOKUP(B7,商品资料!A:F,5,FALSE)</f>
        <v>台</v>
      </c>
      <c r="F7" s="18">
        <f>VLOOKUP(B7,商品资料!A:G,4,FALSE)</f>
        <v>4000</v>
      </c>
      <c r="G7" s="17">
        <v>5</v>
      </c>
      <c r="H7" s="19">
        <v>100</v>
      </c>
      <c r="I7" s="22">
        <f>VLOOKUP(C7,出库明细!A:AH,33,FALSE)</f>
        <v>77</v>
      </c>
      <c r="J7" s="17">
        <f t="shared" si="0"/>
        <v>28</v>
      </c>
    </row>
    <row r="8" ht="15.5" customHeight="1" spans="1:10">
      <c r="A8" s="13">
        <v>3</v>
      </c>
      <c r="B8" s="84" t="s">
        <v>20</v>
      </c>
      <c r="C8" s="15" t="str">
        <f>VLOOKUP(B8,商品资料!A:B,2,FALSE)</f>
        <v>美的洗衣机</v>
      </c>
      <c r="D8" s="16" t="str">
        <f>VLOOKUP(B8,商品资料!A:G,3,FALSE)</f>
        <v>MD00435</v>
      </c>
      <c r="E8" s="17" t="str">
        <f>VLOOKUP(B8,商品资料!A:F,5,FALSE)</f>
        <v>台</v>
      </c>
      <c r="F8" s="18">
        <f>VLOOKUP(B8,商品资料!A:G,4,FALSE)</f>
        <v>2000</v>
      </c>
      <c r="G8" s="17">
        <v>10</v>
      </c>
      <c r="H8" s="19">
        <v>50</v>
      </c>
      <c r="I8" s="22">
        <f>VLOOKUP(C8,出库明细!A:AH,33,FALSE)</f>
        <v>30</v>
      </c>
      <c r="J8" s="17">
        <f t="shared" si="0"/>
        <v>30</v>
      </c>
    </row>
    <row r="9" ht="15.5" customHeight="1" spans="1:10">
      <c r="A9" s="13">
        <v>4</v>
      </c>
      <c r="B9" s="84" t="s">
        <v>25</v>
      </c>
      <c r="C9" s="15" t="str">
        <f>VLOOKUP(B9,商品资料!A:B,2,FALSE)</f>
        <v>小天鹅洗衣机</v>
      </c>
      <c r="D9" s="16" t="str">
        <f>VLOOKUP(B9,商品资料!A:G,3,FALSE)</f>
        <v>T005478</v>
      </c>
      <c r="E9" s="17" t="str">
        <f>VLOOKUP(B9,商品资料!A:F,5,FALSE)</f>
        <v>台</v>
      </c>
      <c r="F9" s="18">
        <f>VLOOKUP(B9,商品资料!A:G,4,FALSE)</f>
        <v>2500</v>
      </c>
      <c r="G9" s="17">
        <v>10</v>
      </c>
      <c r="H9" s="19">
        <v>30</v>
      </c>
      <c r="I9" s="22">
        <f>VLOOKUP(C9,出库明细!A:AH,33,FALSE)</f>
        <v>23</v>
      </c>
      <c r="J9" s="17">
        <f t="shared" si="0"/>
        <v>17</v>
      </c>
    </row>
    <row r="10" ht="15.5" customHeight="1" spans="1:10">
      <c r="A10" s="13">
        <v>5</v>
      </c>
      <c r="B10" s="84" t="s">
        <v>30</v>
      </c>
      <c r="C10" s="15" t="str">
        <f>VLOOKUP(B10,商品资料!A:B,2,FALSE)</f>
        <v>奥克斯空调</v>
      </c>
      <c r="D10" s="16" t="str">
        <f>VLOOKUP(B10,商品资料!A:G,3,FALSE)</f>
        <v>AKS58745</v>
      </c>
      <c r="E10" s="17" t="str">
        <f>VLOOKUP(B10,商品资料!A:F,5,FALSE)</f>
        <v>台</v>
      </c>
      <c r="F10" s="18">
        <f>VLOOKUP(B10,商品资料!A:G,4,FALSE)</f>
        <v>3000</v>
      </c>
      <c r="G10" s="17">
        <v>15</v>
      </c>
      <c r="H10" s="19">
        <v>15</v>
      </c>
      <c r="I10" s="22">
        <f>VLOOKUP(C10,出库明细!A:AH,33,FALSE)</f>
        <v>25</v>
      </c>
      <c r="J10" s="17">
        <f t="shared" si="0"/>
        <v>5</v>
      </c>
    </row>
    <row r="11" ht="15.5" customHeight="1" spans="1:10">
      <c r="A11" s="13">
        <v>6</v>
      </c>
      <c r="B11" s="84" t="s">
        <v>35</v>
      </c>
      <c r="C11" s="15" t="str">
        <f>VLOOKUP(B11,商品资料!A:B,2,FALSE)</f>
        <v>长虹电视机</v>
      </c>
      <c r="D11" s="16" t="str">
        <f>VLOOKUP(B11,商品资料!A:G,3,FALSE)</f>
        <v>CTV25874</v>
      </c>
      <c r="E11" s="17" t="str">
        <f>VLOOKUP(B11,商品资料!A:F,5,FALSE)</f>
        <v>台</v>
      </c>
      <c r="F11" s="18">
        <f>VLOOKUP(B11,商品资料!A:G,4,FALSE)</f>
        <v>3000</v>
      </c>
      <c r="G11" s="17">
        <v>5</v>
      </c>
      <c r="H11" s="19">
        <v>30</v>
      </c>
      <c r="I11" s="22">
        <f>VLOOKUP(C11,出库明细!A:AH,33,FALSE)</f>
        <v>20</v>
      </c>
      <c r="J11" s="17">
        <f t="shared" si="0"/>
        <v>15</v>
      </c>
    </row>
    <row r="12" ht="15.5" customHeight="1" spans="1:10">
      <c r="A12" s="13">
        <v>7</v>
      </c>
      <c r="B12" s="84" t="s">
        <v>39</v>
      </c>
      <c r="C12" s="15" t="str">
        <f>VLOOKUP(B12,商品资料!A:B,2,FALSE)</f>
        <v>小米电视</v>
      </c>
      <c r="D12" s="16" t="str">
        <f>VLOOKUP(B12,商品资料!A:G,3,FALSE)</f>
        <v>MI887415</v>
      </c>
      <c r="E12" s="17" t="str">
        <f>VLOOKUP(B12,商品资料!A:F,5,FALSE)</f>
        <v>台</v>
      </c>
      <c r="F12" s="18">
        <f>VLOOKUP(B12,商品资料!A:G,4,FALSE)</f>
        <v>2500</v>
      </c>
      <c r="G12" s="17">
        <v>10</v>
      </c>
      <c r="H12" s="19">
        <v>30</v>
      </c>
      <c r="I12" s="22">
        <f>VLOOKUP(C12,出库明细!A:AH,33,FALSE)</f>
        <v>22</v>
      </c>
      <c r="J12" s="17">
        <f t="shared" si="0"/>
        <v>18</v>
      </c>
    </row>
    <row r="13" ht="15.5" customHeight="1" spans="1:10">
      <c r="A13" s="13">
        <v>8</v>
      </c>
      <c r="B13" s="14"/>
      <c r="C13" s="15" t="e">
        <f>VLOOKUP(B13,商品资料!A:B,2,FALSE)</f>
        <v>#N/A</v>
      </c>
      <c r="D13" s="16" t="e">
        <f>VLOOKUP(B13,商品资料!A:G,3,FALSE)</f>
        <v>#N/A</v>
      </c>
      <c r="E13" s="20" t="e">
        <f>VLOOKUP(B13,商品资料!A:F,5,FALSE)</f>
        <v>#N/A</v>
      </c>
      <c r="F13" s="18" t="e">
        <f>VLOOKUP(B13,商品资料!A:G,4,FALSE)</f>
        <v>#N/A</v>
      </c>
      <c r="G13" s="17"/>
      <c r="H13" s="19"/>
      <c r="I13" s="22" t="e">
        <f>VLOOKUP(C13,出库明细!A:AH,33,FALSE)</f>
        <v>#N/A</v>
      </c>
      <c r="J13" s="17" t="e">
        <f t="shared" si="0"/>
        <v>#N/A</v>
      </c>
    </row>
    <row r="14" ht="15.5" customHeight="1" spans="1:10">
      <c r="A14" s="13">
        <v>9</v>
      </c>
      <c r="B14" s="14"/>
      <c r="C14" s="15" t="e">
        <f>VLOOKUP(B14,商品资料!A:B,2,FALSE)</f>
        <v>#N/A</v>
      </c>
      <c r="D14" s="16" t="e">
        <f>VLOOKUP(B14,商品资料!A:G,3,FALSE)</f>
        <v>#N/A</v>
      </c>
      <c r="E14" s="20" t="e">
        <f>VLOOKUP(B14,商品资料!A:F,5,FALSE)</f>
        <v>#N/A</v>
      </c>
      <c r="F14" s="18" t="e">
        <f>VLOOKUP(B14,商品资料!A:G,4,FALSE)</f>
        <v>#N/A</v>
      </c>
      <c r="G14" s="17"/>
      <c r="H14" s="19"/>
      <c r="I14" s="22" t="e">
        <f>VLOOKUP(C14,出库明细!A:AH,33,FALSE)</f>
        <v>#N/A</v>
      </c>
      <c r="J14" s="17" t="e">
        <f t="shared" si="0"/>
        <v>#N/A</v>
      </c>
    </row>
    <row r="15" ht="15.5" customHeight="1" spans="1:10">
      <c r="A15" s="13">
        <v>10</v>
      </c>
      <c r="B15" s="14"/>
      <c r="C15" s="15" t="e">
        <f>VLOOKUP(B15,商品资料!A:B,2,FALSE)</f>
        <v>#N/A</v>
      </c>
      <c r="D15" s="16" t="e">
        <f>VLOOKUP(B15,商品资料!A:G,3,FALSE)</f>
        <v>#N/A</v>
      </c>
      <c r="E15" s="20" t="e">
        <f>VLOOKUP(B15,商品资料!A:F,5,FALSE)</f>
        <v>#N/A</v>
      </c>
      <c r="F15" s="18" t="e">
        <f>VLOOKUP(B15,商品资料!A:G,4,FALSE)</f>
        <v>#N/A</v>
      </c>
      <c r="G15" s="17"/>
      <c r="H15" s="19"/>
      <c r="I15" s="22" t="e">
        <f>VLOOKUP(C15,出库明细!A:AH,33,FALSE)</f>
        <v>#N/A</v>
      </c>
      <c r="J15" s="17" t="e">
        <f t="shared" si="0"/>
        <v>#N/A</v>
      </c>
    </row>
    <row r="16" ht="15.5" customHeight="1" spans="1:10">
      <c r="A16" s="13">
        <v>11</v>
      </c>
      <c r="B16" s="14"/>
      <c r="C16" s="15" t="e">
        <f>VLOOKUP(B16,商品资料!A:B,2,FALSE)</f>
        <v>#N/A</v>
      </c>
      <c r="D16" s="16" t="e">
        <f>VLOOKUP(B16,商品资料!A:G,3,FALSE)</f>
        <v>#N/A</v>
      </c>
      <c r="E16" s="20" t="e">
        <f>VLOOKUP(B16,商品资料!A:F,5,FALSE)</f>
        <v>#N/A</v>
      </c>
      <c r="F16" s="18" t="e">
        <f>VLOOKUP(B16,商品资料!A:G,4,FALSE)</f>
        <v>#N/A</v>
      </c>
      <c r="G16" s="17"/>
      <c r="H16" s="19"/>
      <c r="I16" s="22" t="e">
        <f>VLOOKUP(C16,出库明细!A:AH,33,FALSE)</f>
        <v>#N/A</v>
      </c>
      <c r="J16" s="17" t="e">
        <f t="shared" si="0"/>
        <v>#N/A</v>
      </c>
    </row>
    <row r="17" ht="15.5" customHeight="1" spans="1:10">
      <c r="A17" s="13">
        <v>12</v>
      </c>
      <c r="B17" s="14"/>
      <c r="C17" s="15" t="e">
        <f>VLOOKUP(B17,商品资料!A:B,2,FALSE)</f>
        <v>#N/A</v>
      </c>
      <c r="D17" s="16" t="e">
        <f>VLOOKUP(B17,商品资料!A:G,3,FALSE)</f>
        <v>#N/A</v>
      </c>
      <c r="E17" s="21" t="e">
        <f>VLOOKUP(B17,商品资料!A:F,5,FALSE)</f>
        <v>#N/A</v>
      </c>
      <c r="F17" s="18" t="e">
        <f>VLOOKUP(B17,商品资料!A:G,4,FALSE)</f>
        <v>#N/A</v>
      </c>
      <c r="G17" s="17"/>
      <c r="H17" s="19"/>
      <c r="I17" s="22" t="e">
        <f>VLOOKUP(C17,出库明细!A:AH,33,FALSE)</f>
        <v>#N/A</v>
      </c>
      <c r="J17" s="17" t="e">
        <f t="shared" si="0"/>
        <v>#N/A</v>
      </c>
    </row>
  </sheetData>
  <mergeCells count="11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D1:I2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M30"/>
  <sheetViews>
    <sheetView workbookViewId="0">
      <selection activeCell="N15" sqref="N15"/>
    </sheetView>
  </sheetViews>
  <sheetFormatPr defaultColWidth="9" defaultRowHeight="13.5"/>
  <sheetData>
    <row r="1" ht="36.75" spans="1:13">
      <c r="A1" s="1" t="s">
        <v>92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3" t="s">
        <v>93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</sheetData>
  <mergeCells count="1">
    <mergeCell ref="A2:M29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管理系统</vt:lpstr>
      <vt:lpstr>商品资料</vt:lpstr>
      <vt:lpstr>本月库存 汇总</vt:lpstr>
      <vt:lpstr>出库明细</vt:lpstr>
      <vt:lpstr>入库明细</vt:lpstr>
      <vt:lpstr>出库单</vt:lpstr>
      <vt:lpstr>入库单</vt:lpstr>
      <vt:lpstr>上月库存汇总</vt:lpstr>
      <vt:lpstr>使用说明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2017-12-04T11:36:00Z</dcterms:created>
  <dcterms:modified xsi:type="dcterms:W3CDTF">2018-10-31T07:39:29Z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