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预算规划器" sheetId="1" r:id="rId1"/>
  </sheets>
  <definedNames>
    <definedName name="totalExpenseActual">SUM(Housing[实际])-SUM(Transportation[实际])-SUM(Insurance[实际])-SUM(Food[实际])-SUM(Children[实际])-SUM(Pets[实际])-SUM(PersonalCare[实际])-SUM(Entertainment[实际])-SUM(Loans[实际])-SUM(Taxes[实际])-SUM(Savings[实际])-SUM(Gifts[实际])-SUM(Legal[实际])</definedName>
    <definedName name="totalExpenseProjected">SUM(Housing[计划])-SUM(Transportation[计划])-SUM(Insurance[计划])-SUM(Food[计划])-SUM(Children[计划])-SUM(Pets[计划])-SUM(PersonalCare[计划])-SUM(Entertainment[计划])-SUM(Loans[计划])-SUM(Taxes[计划])-SUM(Savings[计划])-SUM(Gifts[计划])-SUM(Legal[计划])</definedName>
  </definedNames>
  <calcPr calcId="144525" concurrentCalc="0"/>
</workbook>
</file>

<file path=xl/sharedStrings.xml><?xml version="1.0" encoding="utf-8"?>
<sst xmlns="http://schemas.openxmlformats.org/spreadsheetml/2006/main" count="83">
  <si>
    <t xml:space="preserve"> </t>
  </si>
  <si>
    <t xml:space="preserve">  </t>
  </si>
  <si>
    <t>现金流</t>
  </si>
  <si>
    <t>计划</t>
  </si>
  <si>
    <t>实际</t>
  </si>
  <si>
    <t>差异</t>
  </si>
  <si>
    <t>总收入</t>
  </si>
  <si>
    <t>总支出</t>
  </si>
  <si>
    <t>总现金流</t>
  </si>
  <si>
    <t>月收入</t>
  </si>
  <si>
    <t>收入 1</t>
  </si>
  <si>
    <t>收入 2</t>
  </si>
  <si>
    <t>额外收入</t>
  </si>
  <si>
    <t>其他</t>
  </si>
  <si>
    <t>住房支出</t>
  </si>
  <si>
    <t>抵押或租金</t>
  </si>
  <si>
    <t>二次抵押或租金</t>
  </si>
  <si>
    <t>电话</t>
  </si>
  <si>
    <t>电费</t>
  </si>
  <si>
    <t>燃气</t>
  </si>
  <si>
    <t>水费</t>
  </si>
  <si>
    <t>有线电视费</t>
  </si>
  <si>
    <t>垃圾清理费</t>
  </si>
  <si>
    <t>维修费</t>
  </si>
  <si>
    <t>用品</t>
  </si>
  <si>
    <t>小计</t>
  </si>
  <si>
    <t>交通</t>
  </si>
  <si>
    <t>车辆 1 缴费</t>
  </si>
  <si>
    <t>车辆 2 缴费</t>
  </si>
  <si>
    <t>公交车/出租车票费</t>
  </si>
  <si>
    <t>保险</t>
  </si>
  <si>
    <t>驾照</t>
  </si>
  <si>
    <t>燃油</t>
  </si>
  <si>
    <t>维修</t>
  </si>
  <si>
    <t>住宅</t>
  </si>
  <si>
    <t>健康</t>
  </si>
  <si>
    <t>生活</t>
  </si>
  <si>
    <t>饮食</t>
  </si>
  <si>
    <t>日用杂货</t>
  </si>
  <si>
    <t>在外就餐</t>
  </si>
  <si>
    <t>子女</t>
  </si>
  <si>
    <t>医疗</t>
  </si>
  <si>
    <t>服饰</t>
  </si>
  <si>
    <t>学费</t>
  </si>
  <si>
    <t>学校用品</t>
  </si>
  <si>
    <t>组织会员费</t>
  </si>
  <si>
    <t>午餐费</t>
  </si>
  <si>
    <t>子女看护</t>
  </si>
  <si>
    <t>玩具/游戏</t>
  </si>
  <si>
    <t>宠物</t>
  </si>
  <si>
    <t>毛发清洁梳理</t>
  </si>
  <si>
    <t>玩具</t>
  </si>
  <si>
    <t>个人护理</t>
  </si>
  <si>
    <t>头发/指甲护理</t>
  </si>
  <si>
    <t>干洗</t>
  </si>
  <si>
    <t>保健俱乐部</t>
  </si>
  <si>
    <t>娱乐</t>
  </si>
  <si>
    <t>录像/DVD</t>
  </si>
  <si>
    <t>CD</t>
  </si>
  <si>
    <t>电影</t>
  </si>
  <si>
    <t>音乐会</t>
  </si>
  <si>
    <t>运动</t>
  </si>
  <si>
    <t>直播剧场</t>
  </si>
  <si>
    <t>贷款</t>
  </si>
  <si>
    <t>个人</t>
  </si>
  <si>
    <t>学生</t>
  </si>
  <si>
    <t>信用卡</t>
  </si>
  <si>
    <t>税款</t>
  </si>
  <si>
    <t>个人所得税</t>
  </si>
  <si>
    <t>省/市/自治区</t>
  </si>
  <si>
    <t>当地</t>
  </si>
  <si>
    <t>储蓄或投资</t>
  </si>
  <si>
    <t>退休帐户</t>
  </si>
  <si>
    <t>投资帐户</t>
  </si>
  <si>
    <t>学院</t>
  </si>
  <si>
    <t>礼品和捐赠</t>
  </si>
  <si>
    <t>慈善 1</t>
  </si>
  <si>
    <t>慈善 2</t>
  </si>
  <si>
    <t>慈善 3</t>
  </si>
  <si>
    <t>法律</t>
  </si>
  <si>
    <t>律师费</t>
  </si>
  <si>
    <t>赡养费</t>
  </si>
  <si>
    <t>留置权支付或判决支付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</si>
</sst>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color theme="1" tint="0.499984740745262"/>
      <name val="Trebuchet MS"/>
      <charset val="134"/>
      <scheme val="minor"/>
    </font>
    <font>
      <sz val="10"/>
      <color theme="1" tint="0.499984740745262"/>
      <name val="Microsoft YaHei UI"/>
      <charset val="134"/>
    </font>
    <font>
      <sz val="11"/>
      <color theme="1" tint="0.499984740745262"/>
      <name val="Microsoft YaHei UI"/>
      <charset val="134"/>
    </font>
    <font>
      <b/>
      <sz val="10"/>
      <color theme="0"/>
      <name val="Microsoft YaHei UI"/>
      <charset val="134"/>
    </font>
    <font>
      <sz val="11"/>
      <color theme="1"/>
      <name val="Trebuchet MS"/>
      <charset val="134"/>
      <scheme val="minor"/>
    </font>
    <font>
      <sz val="11"/>
      <color theme="1"/>
      <name val="Trebuchet MS"/>
      <charset val="0"/>
      <scheme val="minor"/>
    </font>
    <font>
      <sz val="11"/>
      <color theme="0"/>
      <name val="Trebuchet MS"/>
      <charset val="0"/>
      <scheme val="minor"/>
    </font>
    <font>
      <sz val="11"/>
      <color rgb="FFFA7D00"/>
      <name val="Trebuchet MS"/>
      <charset val="0"/>
      <scheme val="minor"/>
    </font>
    <font>
      <sz val="11"/>
      <color rgb="FF9C0006"/>
      <name val="Trebuchet MS"/>
      <charset val="0"/>
      <scheme val="minor"/>
    </font>
    <font>
      <sz val="11"/>
      <color rgb="FF3F3F76"/>
      <name val="Trebuchet MS"/>
      <charset val="0"/>
      <scheme val="minor"/>
    </font>
    <font>
      <u/>
      <sz val="11"/>
      <color rgb="FF0000FF"/>
      <name val="Trebuchet MS"/>
      <charset val="0"/>
      <scheme val="minor"/>
    </font>
    <font>
      <u/>
      <sz val="11"/>
      <color rgb="FF800080"/>
      <name val="Trebuchet MS"/>
      <charset val="0"/>
      <scheme val="minor"/>
    </font>
    <font>
      <sz val="11"/>
      <color rgb="FF9C6500"/>
      <name val="Trebuchet MS"/>
      <charset val="0"/>
      <scheme val="minor"/>
    </font>
    <font>
      <sz val="10"/>
      <color theme="1" tint="0.499984740745262"/>
      <name val="Century"/>
      <charset val="134"/>
      <scheme val="major"/>
    </font>
    <font>
      <sz val="11"/>
      <color rgb="FFFF0000"/>
      <name val="Trebuchet MS"/>
      <charset val="0"/>
      <scheme val="minor"/>
    </font>
    <font>
      <b/>
      <sz val="18"/>
      <color theme="1" tint="0.499984740745262"/>
      <name val="Century"/>
      <charset val="134"/>
      <scheme val="major"/>
    </font>
    <font>
      <i/>
      <sz val="11"/>
      <color rgb="FF7F7F7F"/>
      <name val="Trebuchet MS"/>
      <charset val="0"/>
      <scheme val="minor"/>
    </font>
    <font>
      <sz val="12"/>
      <color theme="1" tint="0.499984740745262"/>
      <name val="Century"/>
      <charset val="134"/>
      <scheme val="major"/>
    </font>
    <font>
      <sz val="11"/>
      <color theme="1" tint="0.499984740745262"/>
      <name val="Century"/>
      <charset val="134"/>
      <scheme val="major"/>
    </font>
    <font>
      <b/>
      <sz val="11"/>
      <color rgb="FF3F3F3F"/>
      <name val="Trebuchet MS"/>
      <charset val="0"/>
      <scheme val="minor"/>
    </font>
    <font>
      <b/>
      <sz val="11"/>
      <color theme="1"/>
      <name val="Trebuchet MS"/>
      <charset val="0"/>
      <scheme val="minor"/>
    </font>
    <font>
      <b/>
      <sz val="11"/>
      <color rgb="FFFA7D00"/>
      <name val="Trebuchet MS"/>
      <charset val="0"/>
      <scheme val="minor"/>
    </font>
    <font>
      <sz val="11"/>
      <color rgb="FF006100"/>
      <name val="Trebuchet MS"/>
      <charset val="0"/>
      <scheme val="minor"/>
    </font>
    <font>
      <b/>
      <sz val="11"/>
      <color rgb="FFFFFFFF"/>
      <name val="Trebuchet MS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3" fontId="1" fillId="0" borderId="0" xfId="0" applyNumberFormat="1" applyFont="1" applyAlignment="1">
      <alignment horizontal="right" indent="2"/>
    </xf>
    <xf numFmtId="49" fontId="1" fillId="0" borderId="0" xfId="0" applyNumberFormat="1" applyFont="1" applyAlignment="1">
      <alignment horizontal="left" inden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left" vertical="center" indent="1"/>
    </xf>
    <xf numFmtId="3" fontId="3" fillId="2" borderId="0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1">
    <dxf>
      <fill>
        <patternFill patternType="none"/>
      </fill>
      <border>
        <left/>
        <right style="thick">
          <color theme="5" tint="0.599963377788629"/>
        </right>
        <top/>
        <bottom/>
        <vertical/>
        <horizontal/>
      </border>
    </dxf>
    <dxf>
      <border>
        <left/>
        <right style="thick">
          <color theme="5" tint="0.599963377788629"/>
        </right>
        <top/>
        <bottom/>
        <vertical/>
        <horizontal/>
      </border>
    </dxf>
    <dxf>
      <font>
        <color theme="1" tint="0.499984740745262"/>
      </font>
      <fill>
        <patternFill patternType="solid">
          <bgColor theme="0" tint="-0.0499893185216834"/>
        </patternFill>
      </fill>
    </dxf>
    <dxf>
      <fill>
        <patternFill patternType="none"/>
      </fill>
      <border>
        <left/>
        <right style="thick">
          <color theme="5" tint="0.599963377788629"/>
        </right>
        <top/>
        <bottom/>
        <vertical/>
        <horizontal/>
      </border>
    </dxf>
    <dxf>
      <font>
        <b val="1"/>
        <i val="0"/>
        <color theme="0"/>
      </font>
      <fill>
        <patternFill patternType="solid">
          <bgColor theme="5"/>
        </patternFill>
      </fill>
      <border>
        <top style="double">
          <color theme="5"/>
        </top>
      </border>
    </dxf>
    <dxf>
      <font>
        <b val="0"/>
        <i val="0"/>
        <color theme="5"/>
      </font>
      <fill>
        <patternFill patternType="none"/>
      </fill>
      <border>
        <bottom style="double">
          <color theme="5" tint="0.599963377788629"/>
        </bottom>
      </border>
    </dxf>
    <dxf>
      <font>
        <color theme="1" tint="0.499984740745262"/>
      </font>
      <fill>
        <patternFill patternType="none"/>
      </fill>
      <border>
        <left style="thick">
          <color theme="5" tint="0.599963377788629"/>
        </left>
        <right style="thick">
          <color theme="5" tint="0.599963377788629"/>
        </right>
        <top style="thick">
          <color theme="5" tint="0.599963377788629"/>
        </top>
        <bottom style="thick">
          <color theme="5" tint="0.599963377788629"/>
        </bottom>
        <vertical style="dotted">
          <color theme="5" tint="0.599963377788629"/>
        </vertical>
        <horizontal style="dotted">
          <color theme="5" tint="0.599963377788629"/>
        </horizontal>
      </border>
    </dxf>
    <dxf>
      <fill>
        <patternFill patternType="none"/>
      </fill>
      <border>
        <left/>
        <right style="thick">
          <color theme="7" tint="0.599963377788629"/>
        </right>
        <top/>
        <bottom/>
        <vertical/>
        <horizontal/>
      </border>
    </dxf>
    <dxf>
      <border>
        <left/>
        <right style="thick">
          <color theme="7" tint="0.599963377788629"/>
        </right>
        <top/>
        <bottom/>
        <vertical/>
        <horizontal/>
      </border>
    </dxf>
    <dxf>
      <font>
        <color theme="1" tint="0.499984740745262"/>
      </font>
      <fill>
        <patternFill patternType="solid">
          <bgColor theme="0" tint="-0.0499893185216834"/>
        </patternFill>
      </fill>
    </dxf>
    <dxf>
      <border>
        <left/>
        <right style="thick">
          <color theme="7" tint="0.599963377788629"/>
        </right>
        <top/>
        <bottom/>
        <vertical/>
        <horizontal/>
      </border>
    </dxf>
    <dxf>
      <font>
        <b val="1"/>
        <i val="0"/>
        <color theme="0"/>
      </font>
      <fill>
        <patternFill patternType="solid">
          <bgColor theme="7"/>
        </patternFill>
      </fill>
      <border>
        <top style="thin">
          <color theme="7"/>
        </top>
      </border>
    </dxf>
    <dxf>
      <font>
        <b val="0"/>
        <i val="0"/>
        <color theme="7"/>
      </font>
      <fill>
        <patternFill patternType="none"/>
      </fill>
      <border>
        <bottom style="double">
          <color theme="7" tint="0.599963377788629"/>
        </bottom>
      </border>
    </dxf>
    <dxf>
      <font>
        <color theme="1" tint="0.499984740745262"/>
      </font>
      <fill>
        <patternFill patternType="none"/>
      </fill>
      <border>
        <left style="thick">
          <color theme="7" tint="0.599963377788629"/>
        </left>
        <right style="thick">
          <color theme="7" tint="0.599963377788629"/>
        </right>
        <top style="thick">
          <color theme="7" tint="0.599963377788629"/>
        </top>
        <bottom style="thick">
          <color theme="7" tint="0.599963377788629"/>
        </bottom>
        <vertical style="dotted">
          <color theme="7" tint="0.799981688894314"/>
        </vertical>
        <horizontal style="dotted">
          <color theme="7" tint="0.799981688894314"/>
        </horizontal>
      </border>
    </dxf>
    <dxf>
      <fill>
        <patternFill patternType="none"/>
      </fill>
      <border>
        <left/>
        <right style="thick">
          <color theme="8" tint="0.599963377788629"/>
        </right>
        <top/>
        <bottom/>
        <vertical/>
        <horizontal/>
      </border>
    </dxf>
    <dxf>
      <border>
        <left/>
        <right style="thick">
          <color theme="8" tint="0.599963377788629"/>
        </right>
        <top/>
        <bottom/>
        <vertical/>
        <horizontal/>
      </border>
    </dxf>
    <dxf>
      <font>
        <color theme="1" tint="0.499984740745262"/>
      </font>
      <fill>
        <patternFill patternType="solid">
          <bgColor theme="0" tint="-0.0499893185216834"/>
        </patternFill>
      </fill>
    </dxf>
    <dxf>
      <fill>
        <patternFill patternType="none"/>
      </fill>
      <border>
        <left/>
        <right style="thick">
          <color theme="8" tint="0.599963377788629"/>
        </right>
        <top/>
        <bottom/>
        <vertical/>
        <horizontal/>
      </border>
    </dxf>
    <dxf>
      <font>
        <b val="1"/>
        <i val="0"/>
        <color theme="0"/>
      </font>
      <fill>
        <patternFill patternType="solid">
          <bgColor theme="8"/>
        </patternFill>
      </fill>
      <border>
        <top style="thin">
          <color theme="8"/>
        </top>
      </border>
    </dxf>
    <dxf>
      <font>
        <b val="0"/>
        <i val="0"/>
        <color theme="8"/>
      </font>
      <fill>
        <patternFill patternType="none"/>
      </fill>
      <border>
        <bottom style="double">
          <color theme="8" tint="0.599963377788629"/>
        </bottom>
      </border>
    </dxf>
    <dxf>
      <font>
        <color theme="1" tint="0.499984740745262"/>
      </font>
      <fill>
        <patternFill patternType="none"/>
      </fill>
      <border>
        <left style="thick">
          <color theme="8" tint="0.599963377788629"/>
        </left>
        <right style="thick">
          <color theme="8" tint="0.599963377788629"/>
        </right>
        <top style="thick">
          <color theme="8" tint="0.599963377788629"/>
        </top>
        <bottom style="thick">
          <color theme="8" tint="0.599963377788629"/>
        </bottom>
        <vertical style="dotted">
          <color theme="8" tint="0.599963377788629"/>
        </vertical>
        <horizontal style="dotted">
          <color theme="8" tint="0.599963377788629"/>
        </horizontal>
      </border>
    </dxf>
  </dxfs>
  <tableStyles count="3" defaultTableStyle="Monthly Expenses" defaultPivotStyle="PivotStyleLight2">
    <tableStyle name="Cash Flow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HeaderCell" dxfId="1"/>
      <tableStyleElement type="firstTotalCell" dxfId="0"/>
    </tableStyle>
    <tableStyle name="Monthly Expenses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HeaderCell" dxfId="8"/>
      <tableStyleElement type="firstTotalCell" dxfId="7"/>
    </tableStyle>
    <tableStyle name="Monthly Income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HeaderCell" dxfId="15"/>
      <tableStyleElement type="firstTotalCell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9152942506962"/>
          <c:y val="0.0607315257915531"/>
          <c:w val="0.664073564231045"/>
          <c:h val="0.814585391046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"现金流"</c:f>
              <c:strCache>
                <c:ptCount val="1"/>
                <c:pt idx="0">
                  <c:v>现金流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elete val="1"/>
          </c:dLbls>
          <c:cat>
            <c:strRef>
              <c:f>{"总收入"," 总支出"," 总现金流"}</c:f>
              <c:strCache>
                <c:ptCount val="3"/>
                <c:pt idx="0">
                  <c:v>总收入</c:v>
                </c:pt>
                <c:pt idx="1">
                  <c:v> 总支出</c:v>
                </c:pt>
                <c:pt idx="2">
                  <c:v> 总现金流</c:v>
                </c:pt>
              </c:strCache>
            </c:strRef>
          </c:cat>
          <c:val>
            <c:numRef>
              <c:f>预算规划器!$C$12:$C$14</c:f>
              <c:numCache>
                <c:formatCode>#,##0</c:formatCode>
                <c:ptCount val="3"/>
                <c:pt idx="0">
                  <c:v>56000</c:v>
                </c:pt>
                <c:pt idx="1">
                  <c:v>11950</c:v>
                </c:pt>
                <c:pt idx="2">
                  <c:v>44050</c:v>
                </c:pt>
              </c:numCache>
            </c:numRef>
          </c:val>
        </c:ser>
        <c:ser>
          <c:idx val="1"/>
          <c:order val="1"/>
          <c:tx>
            <c:strRef>
              <c:f>"计划"</c:f>
              <c:strCache>
                <c:ptCount val="1"/>
                <c:pt idx="0">
                  <c:v>计划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{"总收入"," 总支出"," 总现金流"}</c:f>
              <c:strCache>
                <c:ptCount val="3"/>
                <c:pt idx="0">
                  <c:v>总收入</c:v>
                </c:pt>
                <c:pt idx="1">
                  <c:v> 总支出</c:v>
                </c:pt>
                <c:pt idx="2">
                  <c:v> 总现金流</c:v>
                </c:pt>
              </c:strCache>
            </c:strRef>
          </c:cat>
          <c:val>
            <c:numRef>
              <c:f>预算规划器!$D$12:$D$14</c:f>
              <c:numCache>
                <c:formatCode>#,##0</c:formatCode>
                <c:ptCount val="3"/>
                <c:pt idx="0">
                  <c:v>47000</c:v>
                </c:pt>
                <c:pt idx="1">
                  <c:v>7360</c:v>
                </c:pt>
                <c:pt idx="2">
                  <c:v>39640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9"/>
        <c:axId val="113287968"/>
        <c:axId val="113557424"/>
      </c:barChart>
      <c:catAx>
        <c:axId val="11328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70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</a:p>
        </c:txPr>
        <c:crossAx val="113557424"/>
        <c:crosses val="autoZero"/>
        <c:auto val="1"/>
        <c:lblAlgn val="ctr"/>
        <c:lblOffset val="100"/>
        <c:noMultiLvlLbl val="0"/>
      </c:catAx>
      <c:valAx>
        <c:axId val="1135574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</a:p>
        </c:txPr>
        <c:crossAx val="113287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76137164848256"/>
          <c:y val="0.403415572310945"/>
          <c:w val="0.152025130509558"/>
          <c:h val="0.25942142896889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10</xdr:row>
      <xdr:rowOff>9525</xdr:rowOff>
    </xdr:from>
    <xdr:to>
      <xdr:col>0</xdr:col>
      <xdr:colOff>1933575</xdr:colOff>
      <xdr:row>12</xdr:row>
      <xdr:rowOff>238125</xdr:rowOff>
    </xdr:to>
    <xdr:grpSp>
      <xdr:nvGrpSpPr>
        <xdr:cNvPr id="35" name="现金流" descr="&quot;&quot;" title="表格标题：现金流"/>
        <xdr:cNvGrpSpPr/>
      </xdr:nvGrpSpPr>
      <xdr:grpSpPr>
        <a:xfrm>
          <a:off x="19050" y="2816225"/>
          <a:ext cx="1914525" cy="812800"/>
          <a:chOff x="438150" y="3648075"/>
          <a:chExt cx="1914525" cy="895350"/>
        </a:xfrm>
      </xdr:grpSpPr>
      <xdr:sp>
        <xdr:nvSpPr>
          <xdr:cNvPr id="32" name="文本框 31"/>
          <xdr:cNvSpPr txBox="1"/>
        </xdr:nvSpPr>
        <xdr:spPr>
          <a:xfrm>
            <a:off x="438150" y="3648075"/>
            <a:ext cx="1914525" cy="895350"/>
          </a:xfrm>
          <a:prstGeom prst="rect">
            <a:avLst/>
          </a:prstGeom>
          <a:noFill/>
          <a:ln w="38100" cmpd="sng">
            <a:solidFill>
              <a:schemeClr val="accent2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grpSp>
        <xdr:nvGrpSpPr>
          <xdr:cNvPr id="34" name="组 33"/>
          <xdr:cNvGrpSpPr/>
        </xdr:nvGrpSpPr>
        <xdr:grpSpPr>
          <a:xfrm>
            <a:off x="495300" y="3705225"/>
            <a:ext cx="1800225" cy="781050"/>
            <a:chOff x="495300" y="3705225"/>
            <a:chExt cx="1800225" cy="781050"/>
          </a:xfrm>
        </xdr:grpSpPr>
        <xdr:sp>
          <xdr:nvSpPr>
            <xdr:cNvPr id="31" name="文本框 30"/>
            <xdr:cNvSpPr txBox="1"/>
          </xdr:nvSpPr>
          <xdr:spPr>
            <a:xfrm>
              <a:off x="495300" y="3705225"/>
              <a:ext cx="1800225" cy="781050"/>
            </a:xfrm>
            <a:prstGeom prst="rect">
              <a:avLst/>
            </a:prstGeom>
            <a:solidFill>
              <a:schemeClr val="accent2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>
                <a:latin typeface="Microsoft YaHei UI" panose="020B0503020204020204" pitchFamily="34" charset="-122"/>
                <a:ea typeface="Microsoft YaHei UI" panose="020B0503020204020204" pitchFamily="34" charset="-122"/>
              </a:endParaRPr>
            </a:p>
          </xdr:txBody>
        </xdr:sp>
        <xdr:grpSp>
          <xdr:nvGrpSpPr>
            <xdr:cNvPr id="33" name="组 32"/>
            <xdr:cNvGrpSpPr/>
          </xdr:nvGrpSpPr>
          <xdr:grpSpPr>
            <a:xfrm>
              <a:off x="695325" y="3819525"/>
              <a:ext cx="1371600" cy="542925"/>
              <a:chOff x="695325" y="3819525"/>
              <a:chExt cx="1371600" cy="542925"/>
            </a:xfrm>
          </xdr:grpSpPr>
          <xdr:sp>
            <xdr:nvSpPr>
              <xdr:cNvPr id="29" name="文本框 28"/>
              <xdr:cNvSpPr txBox="1"/>
            </xdr:nvSpPr>
            <xdr:spPr>
              <a:xfrm>
                <a:off x="695325" y="3819525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现金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  <xdr:sp>
            <xdr:nvSpPr>
              <xdr:cNvPr id="30" name="文本框 29"/>
              <xdr:cNvSpPr txBox="1"/>
            </xdr:nvSpPr>
            <xdr:spPr>
              <a:xfrm>
                <a:off x="695325" y="4076700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流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</xdr:grpSp>
      </xdr:grpSp>
    </xdr:grpSp>
    <xdr:clientData/>
  </xdr:twoCellAnchor>
  <xdr:twoCellAnchor>
    <xdr:from>
      <xdr:col>0</xdr:col>
      <xdr:colOff>0</xdr:colOff>
      <xdr:row>15</xdr:row>
      <xdr:rowOff>9525</xdr:rowOff>
    </xdr:from>
    <xdr:to>
      <xdr:col>0</xdr:col>
      <xdr:colOff>1914525</xdr:colOff>
      <xdr:row>17</xdr:row>
      <xdr:rowOff>238125</xdr:rowOff>
    </xdr:to>
    <xdr:grpSp>
      <xdr:nvGrpSpPr>
        <xdr:cNvPr id="36" name="月收入" descr="&quot;&quot;" title="表格标题：月收入"/>
        <xdr:cNvGrpSpPr/>
      </xdr:nvGrpSpPr>
      <xdr:grpSpPr>
        <a:xfrm>
          <a:off x="0" y="4276725"/>
          <a:ext cx="1914525" cy="812800"/>
          <a:chOff x="438150" y="3648075"/>
          <a:chExt cx="1914525" cy="895350"/>
        </a:xfrm>
      </xdr:grpSpPr>
      <xdr:sp>
        <xdr:nvSpPr>
          <xdr:cNvPr id="37" name="文本框 36"/>
          <xdr:cNvSpPr txBox="1"/>
        </xdr:nvSpPr>
        <xdr:spPr>
          <a:xfrm>
            <a:off x="438150" y="3648075"/>
            <a:ext cx="1914525" cy="895350"/>
          </a:xfrm>
          <a:prstGeom prst="rect">
            <a:avLst/>
          </a:prstGeom>
          <a:noFill/>
          <a:ln w="38100" cmpd="sng">
            <a:solidFill>
              <a:schemeClr val="accent5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600"/>
          </a:p>
        </xdr:txBody>
      </xdr:sp>
      <xdr:grpSp>
        <xdr:nvGrpSpPr>
          <xdr:cNvPr id="38" name="组 37"/>
          <xdr:cNvGrpSpPr/>
        </xdr:nvGrpSpPr>
        <xdr:grpSpPr>
          <a:xfrm>
            <a:off x="495300" y="3705225"/>
            <a:ext cx="1800225" cy="781050"/>
            <a:chOff x="495300" y="3705225"/>
            <a:chExt cx="1800225" cy="781050"/>
          </a:xfrm>
        </xdr:grpSpPr>
        <xdr:sp>
          <xdr:nvSpPr>
            <xdr:cNvPr id="39" name="文本框 38"/>
            <xdr:cNvSpPr txBox="1"/>
          </xdr:nvSpPr>
          <xdr:spPr>
            <a:xfrm>
              <a:off x="495300" y="3705225"/>
              <a:ext cx="1800225" cy="781050"/>
            </a:xfrm>
            <a:prstGeom prst="rect">
              <a:avLst/>
            </a:prstGeom>
            <a:solidFill>
              <a:schemeClr val="accent5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600"/>
            </a:p>
          </xdr:txBody>
        </xdr:sp>
        <xdr:grpSp>
          <xdr:nvGrpSpPr>
            <xdr:cNvPr id="40" name="组 39"/>
            <xdr:cNvGrpSpPr/>
          </xdr:nvGrpSpPr>
          <xdr:grpSpPr>
            <a:xfrm>
              <a:off x="695325" y="3819525"/>
              <a:ext cx="1371600" cy="542925"/>
              <a:chOff x="695325" y="3819525"/>
              <a:chExt cx="1371600" cy="542925"/>
            </a:xfrm>
          </xdr:grpSpPr>
          <xdr:sp>
            <xdr:nvSpPr>
              <xdr:cNvPr id="41" name="文本框 40"/>
              <xdr:cNvSpPr txBox="1"/>
            </xdr:nvSpPr>
            <xdr:spPr>
              <a:xfrm>
                <a:off x="695325" y="3819525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月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  <xdr:sp>
            <xdr:nvSpPr>
              <xdr:cNvPr id="42" name="文本框 41"/>
              <xdr:cNvSpPr txBox="1"/>
            </xdr:nvSpPr>
            <xdr:spPr>
              <a:xfrm>
                <a:off x="695325" y="4076700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收入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</xdr:grpSp>
      </xdr:grpSp>
    </xdr:grp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1914525</xdr:colOff>
      <xdr:row>24</xdr:row>
      <xdr:rowOff>228600</xdr:rowOff>
    </xdr:to>
    <xdr:grpSp>
      <xdr:nvGrpSpPr>
        <xdr:cNvPr id="43" name="月开支" title="表格标题：月开支"/>
        <xdr:cNvGrpSpPr/>
      </xdr:nvGrpSpPr>
      <xdr:grpSpPr>
        <a:xfrm>
          <a:off x="0" y="6311900"/>
          <a:ext cx="1914525" cy="812800"/>
          <a:chOff x="438150" y="3648075"/>
          <a:chExt cx="1914525" cy="895350"/>
        </a:xfrm>
      </xdr:grpSpPr>
      <xdr:sp>
        <xdr:nvSpPr>
          <xdr:cNvPr id="44" name="文本框 43"/>
          <xdr:cNvSpPr txBox="1"/>
        </xdr:nvSpPr>
        <xdr:spPr>
          <a:xfrm>
            <a:off x="438150" y="3648075"/>
            <a:ext cx="1914525" cy="895350"/>
          </a:xfrm>
          <a:prstGeom prst="rect">
            <a:avLst/>
          </a:prstGeom>
          <a:noFill/>
          <a:ln w="38100" cmpd="sng">
            <a:solidFill>
              <a:schemeClr val="accent4">
                <a:lumMod val="40000"/>
                <a:lumOff val="60000"/>
              </a:schemeClr>
            </a:solidFill>
            <a:miter lim="800000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600"/>
          </a:p>
        </xdr:txBody>
      </xdr:sp>
      <xdr:grpSp>
        <xdr:nvGrpSpPr>
          <xdr:cNvPr id="45" name="组 44"/>
          <xdr:cNvGrpSpPr/>
        </xdr:nvGrpSpPr>
        <xdr:grpSpPr>
          <a:xfrm>
            <a:off x="495300" y="3705225"/>
            <a:ext cx="1800225" cy="781050"/>
            <a:chOff x="495300" y="3705225"/>
            <a:chExt cx="1800225" cy="781050"/>
          </a:xfrm>
        </xdr:grpSpPr>
        <xdr:sp>
          <xdr:nvSpPr>
            <xdr:cNvPr id="46" name="文本框 45"/>
            <xdr:cNvSpPr txBox="1"/>
          </xdr:nvSpPr>
          <xdr:spPr>
            <a:xfrm>
              <a:off x="495300" y="3705225"/>
              <a:ext cx="1800225" cy="781050"/>
            </a:xfrm>
            <a:prstGeom prst="rect">
              <a:avLst/>
            </a:prstGeom>
            <a:solidFill>
              <a:schemeClr val="accent4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600"/>
            </a:p>
          </xdr:txBody>
        </xdr:sp>
        <xdr:grpSp>
          <xdr:nvGrpSpPr>
            <xdr:cNvPr id="47" name="组 46"/>
            <xdr:cNvGrpSpPr/>
          </xdr:nvGrpSpPr>
          <xdr:grpSpPr>
            <a:xfrm>
              <a:off x="695325" y="3819525"/>
              <a:ext cx="1371600" cy="542925"/>
              <a:chOff x="695325" y="3819525"/>
              <a:chExt cx="1371600" cy="542925"/>
            </a:xfrm>
          </xdr:grpSpPr>
          <xdr:sp>
            <xdr:nvSpPr>
              <xdr:cNvPr id="48" name="文本框 47"/>
              <xdr:cNvSpPr txBox="1"/>
            </xdr:nvSpPr>
            <xdr:spPr>
              <a:xfrm>
                <a:off x="695325" y="3819525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月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  <xdr:sp>
            <xdr:nvSpPr>
              <xdr:cNvPr id="49" name="文本框 48"/>
              <xdr:cNvSpPr txBox="1"/>
            </xdr:nvSpPr>
            <xdr:spPr>
              <a:xfrm>
                <a:off x="695325" y="4076700"/>
                <a:ext cx="1371600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b"/>
              <a:lstStyle/>
              <a:p>
                <a:pPr algn="l"/>
                <a:r>
                  <a:rPr lang="zh-CN" altLang="en-US" sz="1600">
                    <a:solidFill>
                      <a:schemeClr val="bg1"/>
                    </a:solidFill>
                    <a:latin typeface="Microsoft YaHei UI" panose="020B0503020204020204" pitchFamily="34" charset="-122"/>
                    <a:ea typeface="Microsoft YaHei UI" panose="020B0503020204020204" pitchFamily="34" charset="-122"/>
                  </a:rPr>
                  <a:t>开支</a:t>
                </a:r>
                <a:endParaRPr lang="en-US" sz="16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endParaRPr>
              </a:p>
            </xdr:txBody>
          </xdr:sp>
        </xdr:grpSp>
      </xdr:grpSp>
    </xdr:grpSp>
    <xdr:clientData/>
  </xdr:twoCellAnchor>
  <xdr:twoCellAnchor>
    <xdr:from>
      <xdr:col>0</xdr:col>
      <xdr:colOff>85624</xdr:colOff>
      <xdr:row>0</xdr:row>
      <xdr:rowOff>57149</xdr:rowOff>
    </xdr:from>
    <xdr:to>
      <xdr:col>1</xdr:col>
      <xdr:colOff>845112</xdr:colOff>
      <xdr:row>8</xdr:row>
      <xdr:rowOff>133349</xdr:rowOff>
    </xdr:to>
    <xdr:grpSp>
      <xdr:nvGrpSpPr>
        <xdr:cNvPr id="6" name="工作表标题" descr="家庭月度预算规划器" title="工作表标题"/>
        <xdr:cNvGrpSpPr/>
      </xdr:nvGrpSpPr>
      <xdr:grpSpPr>
        <a:xfrm>
          <a:off x="85090" y="56515"/>
          <a:ext cx="2921635" cy="2311400"/>
          <a:chOff x="403124" y="390524"/>
          <a:chExt cx="2918488" cy="2743200"/>
        </a:xfrm>
      </xdr:grpSpPr>
      <xdr:sp>
        <xdr:nvSpPr>
          <xdr:cNvPr id="11" name="文本框 10"/>
          <xdr:cNvSpPr txBox="1"/>
        </xdr:nvSpPr>
        <xdr:spPr>
          <a:xfrm>
            <a:off x="403124" y="390524"/>
            <a:ext cx="2918488" cy="2743200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>
        <xdr:nvSpPr>
          <xdr:cNvPr id="12" name="文本框 11" descr="&quot;&quot;" title="文本框文本：家庭每月"/>
          <xdr:cNvSpPr txBox="1"/>
        </xdr:nvSpPr>
        <xdr:spPr>
          <a:xfrm>
            <a:off x="612356" y="685800"/>
            <a:ext cx="2507629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/>
          <a:lstStyle/>
          <a:p>
            <a:pPr algn="l"/>
            <a:r>
              <a:rPr lang="zh-CN" altLang="en-US" sz="1600">
                <a:solidFill>
                  <a:schemeClr val="bg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</a:rPr>
              <a:t>家庭每月</a:t>
            </a:r>
            <a:endParaRPr lang="en-US" sz="16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grpSp>
        <xdr:nvGrpSpPr>
          <xdr:cNvPr id="3" name="组 2"/>
          <xdr:cNvGrpSpPr/>
        </xdr:nvGrpSpPr>
        <xdr:grpSpPr>
          <a:xfrm>
            <a:off x="593334" y="1247775"/>
            <a:ext cx="2507631" cy="1085851"/>
            <a:chOff x="599684" y="1247775"/>
            <a:chExt cx="2510806" cy="1085851"/>
          </a:xfrm>
        </xdr:grpSpPr>
        <xdr:sp>
          <xdr:nvSpPr>
            <xdr:cNvPr id="16" name="文本框 15" descr="&quot;&quot;" title="文本框中的文本：预算"/>
            <xdr:cNvSpPr txBox="1"/>
          </xdr:nvSpPr>
          <xdr:spPr>
            <a:xfrm>
              <a:off x="599686" y="1247775"/>
              <a:ext cx="2510804" cy="5810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/>
            <a:lstStyle/>
            <a:p>
              <a:pPr algn="l"/>
              <a:r>
                <a:rPr lang="zh-CN" altLang="en-US" sz="32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rPr>
                <a:t>预算</a:t>
              </a:r>
              <a:endParaRPr lang="en-US" sz="3200">
                <a:solidFill>
                  <a:schemeClr val="bg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</a:endParaRPr>
            </a:p>
          </xdr:txBody>
        </xdr:sp>
        <xdr:sp>
          <xdr:nvSpPr>
            <xdr:cNvPr id="17" name="文本框 16" descr="&quot;&quot;" title="文本框中的文本：规划器"/>
            <xdr:cNvSpPr txBox="1"/>
          </xdr:nvSpPr>
          <xdr:spPr>
            <a:xfrm>
              <a:off x="599684" y="1752600"/>
              <a:ext cx="2510804" cy="58102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b"/>
            <a:lstStyle/>
            <a:p>
              <a:pPr algn="l"/>
              <a:r>
                <a:rPr lang="zh-CN" altLang="en-US" sz="3200">
                  <a:solidFill>
                    <a:schemeClr val="bg1"/>
                  </a:solidFill>
                  <a:latin typeface="Microsoft YaHei UI" panose="020B0503020204020204" pitchFamily="34" charset="-122"/>
                  <a:ea typeface="Microsoft YaHei UI" panose="020B0503020204020204" pitchFamily="34" charset="-122"/>
                </a:rPr>
                <a:t>规划器</a:t>
              </a:r>
              <a:endParaRPr lang="en-US" sz="3200">
                <a:solidFill>
                  <a:schemeClr val="bg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</a:endParaRPr>
            </a:p>
          </xdr:txBody>
        </xdr:sp>
      </xdr:grpSp>
      <xdr:grpSp>
        <xdr:nvGrpSpPr>
          <xdr:cNvPr id="22" name="组 21"/>
          <xdr:cNvGrpSpPr/>
        </xdr:nvGrpSpPr>
        <xdr:grpSpPr>
          <a:xfrm>
            <a:off x="612357" y="2371725"/>
            <a:ext cx="2308159" cy="95250"/>
            <a:chOff x="9363075" y="6781800"/>
            <a:chExt cx="2314575" cy="95250"/>
          </a:xfrm>
        </xdr:grpSpPr>
        <xdr:cxnSp>
          <xdr:nvCxnSpPr>
            <xdr:cNvPr id="18" name="直线连接线 17" descr="&quot;&quot;" title="虚线边框"/>
            <xdr:cNvCxnSpPr/>
          </xdr:nvCxnSpPr>
          <xdr:spPr>
            <a:xfrm>
              <a:off x="9363075" y="6781800"/>
              <a:ext cx="2314575" cy="0"/>
            </a:xfrm>
            <a:prstGeom prst="line">
              <a:avLst/>
            </a:prstGeom>
            <a:ln w="12700">
              <a:solidFill>
                <a:schemeClr val="bg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19" name="直线连接线 18" descr="&quot;&quot;" title="工作簿标题边框"/>
            <xdr:cNvCxnSpPr/>
          </xdr:nvCxnSpPr>
          <xdr:spPr>
            <a:xfrm>
              <a:off x="9363075" y="6877050"/>
              <a:ext cx="2314575" cy="0"/>
            </a:xfrm>
            <a:prstGeom prst="line">
              <a:avLst/>
            </a:prstGeom>
            <a:ln w="79375">
              <a:solidFill>
                <a:schemeClr val="bg1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>
        <xdr:nvCxnSpPr>
          <xdr:cNvPr id="14" name="直线连接线 13" descr="&quot;&quot;" title="虚线边框"/>
          <xdr:cNvCxnSpPr/>
        </xdr:nvCxnSpPr>
        <xdr:spPr>
          <a:xfrm>
            <a:off x="612357" y="1009650"/>
            <a:ext cx="2307906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9526</xdr:colOff>
      <xdr:row>0</xdr:row>
      <xdr:rowOff>323851</xdr:rowOff>
    </xdr:from>
    <xdr:to>
      <xdr:col>5</xdr:col>
      <xdr:colOff>1</xdr:colOff>
      <xdr:row>8</xdr:row>
      <xdr:rowOff>209550</xdr:rowOff>
    </xdr:to>
    <xdr:sp>
      <xdr:nvSpPr>
        <xdr:cNvPr id="7" name="标题边框" descr="&quot;&quot;" title="标题边框"/>
        <xdr:cNvSpPr/>
      </xdr:nvSpPr>
      <xdr:spPr>
        <a:xfrm>
          <a:off x="9525" y="279400"/>
          <a:ext cx="8077200" cy="2165350"/>
        </a:xfrm>
        <a:prstGeom prst="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294856</xdr:colOff>
      <xdr:row>6</xdr:row>
      <xdr:rowOff>142875</xdr:rowOff>
    </xdr:from>
    <xdr:to>
      <xdr:col>1</xdr:col>
      <xdr:colOff>643485</xdr:colOff>
      <xdr:row>7</xdr:row>
      <xdr:rowOff>177800</xdr:rowOff>
    </xdr:to>
    <xdr:sp>
      <xdr:nvSpPr>
        <xdr:cNvPr id="21" name="当前月份" descr="显示当前预算月份和年份。" title="当前月份"/>
        <xdr:cNvSpPr txBox="1"/>
      </xdr:nvSpPr>
      <xdr:spPr>
        <a:xfrm>
          <a:off x="294640" y="1819275"/>
          <a:ext cx="251079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l"/>
          <a:r>
            <a:rPr lang="en-US" altLang="zh-CN" sz="15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2011 </a:t>
          </a:r>
          <a:r>
            <a:rPr lang="zh-CN" altLang="en-US" sz="15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年 </a:t>
          </a:r>
          <a:r>
            <a:rPr lang="en-US" altLang="zh-CN" sz="15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3 </a:t>
          </a:r>
          <a:r>
            <a:rPr lang="zh-CN" altLang="en-US" sz="1500">
              <a:solidFill>
                <a:schemeClr val="bg1"/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月</a:t>
          </a:r>
          <a:endParaRPr lang="en-US" sz="1500">
            <a:solidFill>
              <a:schemeClr val="bg1"/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  <xdr:twoCellAnchor>
    <xdr:from>
      <xdr:col>1</xdr:col>
      <xdr:colOff>942975</xdr:colOff>
      <xdr:row>0</xdr:row>
      <xdr:rowOff>257175</xdr:rowOff>
    </xdr:from>
    <xdr:to>
      <xdr:col>4</xdr:col>
      <xdr:colOff>1014465</xdr:colOff>
      <xdr:row>7</xdr:row>
      <xdr:rowOff>223838</xdr:rowOff>
    </xdr:to>
    <xdr:graphicFrame>
      <xdr:nvGraphicFramePr>
        <xdr:cNvPr id="50" name="月开支" descr="该柱形图将预计和实际总收入、总支出和总现金流进行比较。" title="预算摘要"/>
        <xdr:cNvGraphicFramePr/>
      </xdr:nvGraphicFramePr>
      <xdr:xfrm>
        <a:off x="3105150" y="257175"/>
        <a:ext cx="4843145" cy="1922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Housing" displayName="Housing" ref="B23:E35" totalsRowCount="1">
  <autoFilter ref="B23:E34"/>
  <tableColumns count="4">
    <tableColumn id="1" name="住房支出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10.xml><?xml version="1.0" encoding="utf-8"?>
<table xmlns="http://schemas.openxmlformats.org/spreadsheetml/2006/main" id="10" name="Taxes" displayName="Taxes" ref="B110:E115" totalsRowCount="1">
  <autoFilter ref="B110:E114"/>
  <tableColumns count="4">
    <tableColumn id="1" name="税款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11.xml><?xml version="1.0" encoding="utf-8"?>
<table xmlns="http://schemas.openxmlformats.org/spreadsheetml/2006/main" id="11" name="Savings" displayName="Savings" ref="B117:E122" totalsRowCount="1">
  <autoFilter ref="B117:E121"/>
  <tableColumns count="4">
    <tableColumn id="1" name="储蓄或投资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12.xml><?xml version="1.0" encoding="utf-8"?>
<table xmlns="http://schemas.openxmlformats.org/spreadsheetml/2006/main" id="12" name="Gifts" displayName="Gifts" ref="B124:E128" totalsRowCount="1">
  <autoFilter ref="B124:E127"/>
  <tableColumns count="4">
    <tableColumn id="1" name="礼品和捐赠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13.xml><?xml version="1.0" encoding="utf-8"?>
<table xmlns="http://schemas.openxmlformats.org/spreadsheetml/2006/main" id="13" name="Legal" displayName="Legal" ref="B130:E135" totalsRowCount="1">
  <autoFilter ref="B130:E134"/>
  <tableColumns count="4">
    <tableColumn id="1" name="法律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14.xml><?xml version="1.0" encoding="utf-8"?>
<table xmlns="http://schemas.openxmlformats.org/spreadsheetml/2006/main" id="15" name="Income" displayName="Income" ref="A16:E21" totalsRowCount="1">
  <tableColumns count="5">
    <tableColumn id="1" name=" "/>
    <tableColumn id="2" name="月收入" totalsRowLabel="总收入"/>
    <tableColumn id="3" name="计划" totalsRowFunction="sum"/>
    <tableColumn id="4" name="实际" totalsRowFunction="sum"/>
    <tableColumn id="5" name="差异" totalsRowFunction="sum"/>
  </tableColumns>
  <tableStyleInfo name="Monthly Income" showFirstColumn="1" showLastColumn="1" showRowStripes="0" showColumnStripes="0"/>
</table>
</file>

<file path=xl/tables/table15.xml><?xml version="1.0" encoding="utf-8"?>
<table xmlns="http://schemas.openxmlformats.org/spreadsheetml/2006/main" id="16" name="CashFlow" displayName="CashFlow" ref="A11:E14">
  <tableColumns count="5">
    <tableColumn id="1" name="  "/>
    <tableColumn id="2" name="现金流" totalsRowLabel="TOTAL CASH FLOW"/>
    <tableColumn id="3" name="计划" totalsRowFunction="custom">
      <totalsRowFormula>C12-C13</totalsRowFormula>
    </tableColumn>
    <tableColumn id="4" name="实际" totalsRowFunction="custom">
      <totalsRowFormula>D12-D13</totalsRowFormula>
    </tableColumn>
    <tableColumn id="5" name="差异" totalsRowFunction="custom">
      <totalsRowFormula>CashFlow[[#Totals],[实际]]-CashFlow[[#Totals],[计划]]</totalsRowFormula>
    </tableColumn>
  </tableColumns>
  <tableStyleInfo name="Cash Flow" showFirstColumn="1" showLastColumn="1" showRowStripes="0" showColumnStripes="0"/>
</table>
</file>

<file path=xl/tables/table2.xml><?xml version="1.0" encoding="utf-8"?>
<table xmlns="http://schemas.openxmlformats.org/spreadsheetml/2006/main" id="2" name="Transportation" displayName="Transportation" ref="B37:E46" totalsRowCount="1">
  <autoFilter ref="B37:E45"/>
  <tableColumns count="4">
    <tableColumn id="1" name="交通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0" showColumnStripes="0"/>
</table>
</file>

<file path=xl/tables/table3.xml><?xml version="1.0" encoding="utf-8"?>
<table xmlns="http://schemas.openxmlformats.org/spreadsheetml/2006/main" id="3" name="Insurance" displayName="Insurance" ref="B48:E53" totalsRowCount="1">
  <autoFilter ref="B48:E52"/>
  <tableColumns count="4">
    <tableColumn id="1" name="保险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4.xml><?xml version="1.0" encoding="utf-8"?>
<table xmlns="http://schemas.openxmlformats.org/spreadsheetml/2006/main" id="4" name="Food" displayName="Food" ref="B55:E59" totalsRowCount="1">
  <autoFilter ref="B55:E58"/>
  <tableColumns count="4">
    <tableColumn id="1" name="饮食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5.xml><?xml version="1.0" encoding="utf-8"?>
<table xmlns="http://schemas.openxmlformats.org/spreadsheetml/2006/main" id="5" name="Children" displayName="Children" ref="B61:E71" totalsRowCount="1">
  <autoFilter ref="B61:E70"/>
  <tableColumns count="4">
    <tableColumn id="1" name="子女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6.xml><?xml version="1.0" encoding="utf-8"?>
<table xmlns="http://schemas.openxmlformats.org/spreadsheetml/2006/main" id="6" name="Pets" displayName="Pets" ref="B73:E79" totalsRowCount="1">
  <autoFilter ref="B73:E78"/>
  <tableColumns count="4">
    <tableColumn id="1" name="宠物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7.xml><?xml version="1.0" encoding="utf-8"?>
<table xmlns="http://schemas.openxmlformats.org/spreadsheetml/2006/main" id="7" name="PersonalCare" displayName="PersonalCare" ref="B81:E89" totalsRowCount="1">
  <autoFilter ref="B81:E88"/>
  <tableColumns count="4">
    <tableColumn id="1" name="个人护理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8.xml><?xml version="1.0" encoding="utf-8"?>
<table xmlns="http://schemas.openxmlformats.org/spreadsheetml/2006/main" id="8" name="Entertainment" displayName="Entertainment" ref="B91:E99" totalsRowCount="1">
  <autoFilter ref="B91:E98"/>
  <tableColumns count="4">
    <tableColumn id="1" name="娱乐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ables/table9.xml><?xml version="1.0" encoding="utf-8"?>
<table xmlns="http://schemas.openxmlformats.org/spreadsheetml/2006/main" id="9" name="Loans" displayName="Loans" ref="B101:E108" totalsRowCount="1">
  <autoFilter ref="B101:E107"/>
  <tableColumns count="4">
    <tableColumn id="1" name="贷款" totalsRowLabel="小计"/>
    <tableColumn id="2" name="计划" totalsRowFunction="sum"/>
    <tableColumn id="3" name="实际" totalsRowFunction="sum"/>
    <tableColumn id="4" name="差异" totalsRowFunction="sum"/>
  </tableColumns>
  <tableStyleInfo name="Monthly Expenses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Budget Planner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922B"/>
      </a:accent1>
      <a:accent2>
        <a:srgbClr val="69CF8A"/>
      </a:accent2>
      <a:accent3>
        <a:srgbClr val="FFBD3B"/>
      </a:accent3>
      <a:accent4>
        <a:srgbClr val="FA5C30"/>
      </a:accent4>
      <a:accent5>
        <a:srgbClr val="63C6C9"/>
      </a:accent5>
      <a:accent6>
        <a:srgbClr val="DC5681"/>
      </a:accent6>
      <a:hlink>
        <a:srgbClr val="63C6C9"/>
      </a:hlink>
      <a:folHlink>
        <a:srgbClr val="955197"/>
      </a:folHlink>
    </a:clrScheme>
    <a:fontScheme name="Budget Planner">
      <a:majorFont>
        <a:latin typeface="Century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table" Target="../tables/table8.xml"/><Relationship Id="rId8" Type="http://schemas.openxmlformats.org/officeDocument/2006/relationships/table" Target="../tables/table7.xml"/><Relationship Id="rId7" Type="http://schemas.openxmlformats.org/officeDocument/2006/relationships/table" Target="../tables/table6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5" Type="http://schemas.openxmlformats.org/officeDocument/2006/relationships/table" Target="../tables/table14.xml"/><Relationship Id="rId14" Type="http://schemas.openxmlformats.org/officeDocument/2006/relationships/table" Target="../tables/table13.xml"/><Relationship Id="rId13" Type="http://schemas.openxmlformats.org/officeDocument/2006/relationships/table" Target="../tables/table12.xml"/><Relationship Id="rId12" Type="http://schemas.openxmlformats.org/officeDocument/2006/relationships/table" Target="../tables/table11.xml"/><Relationship Id="rId11" Type="http://schemas.openxmlformats.org/officeDocument/2006/relationships/table" Target="../tables/table10.xml"/><Relationship Id="rId10" Type="http://schemas.openxmlformats.org/officeDocument/2006/relationships/table" Target="../tables/table9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F136"/>
  <sheetViews>
    <sheetView showGridLines="0" tabSelected="1" zoomScale="75" zoomScaleNormal="75" workbookViewId="0">
      <selection activeCell="J44" sqref="J44"/>
    </sheetView>
  </sheetViews>
  <sheetFormatPr defaultColWidth="9" defaultRowHeight="26.25" customHeight="1" outlineLevelCol="5"/>
  <cols>
    <col min="1" max="1" width="32.4285714285714" style="1" customWidth="1"/>
    <col min="2" max="2" width="37" style="2" customWidth="1"/>
    <col min="3" max="5" width="17.2857142857143" style="3" customWidth="1"/>
    <col min="6" max="6" width="2.71428571428571" style="1" customWidth="1"/>
    <col min="7" max="16384" width="9.14285714285714" style="1"/>
  </cols>
  <sheetData>
    <row r="1" ht="22" customHeight="1" spans="2:6">
      <c r="B1" s="4"/>
      <c r="F1" s="1" t="s">
        <v>0</v>
      </c>
    </row>
    <row r="2" ht="22" customHeight="1"/>
    <row r="3" ht="22" customHeight="1"/>
    <row r="4" ht="22" customHeight="1"/>
    <row r="5" ht="22" customHeight="1" spans="6:6">
      <c r="F5" s="1" t="s">
        <v>0</v>
      </c>
    </row>
    <row r="6" ht="22" customHeight="1"/>
    <row r="7" ht="22" customHeight="1"/>
    <row r="8" ht="22" customHeight="1" spans="6:6">
      <c r="F8" s="1" t="s">
        <v>0</v>
      </c>
    </row>
    <row r="9" ht="22" customHeight="1"/>
    <row r="10" ht="23" customHeight="1"/>
    <row r="11" ht="23" customHeight="1" spans="1:5">
      <c r="A11" s="5" t="s">
        <v>1</v>
      </c>
      <c r="B11" s="6" t="s">
        <v>2</v>
      </c>
      <c r="C11" s="7" t="s">
        <v>3</v>
      </c>
      <c r="D11" s="7" t="s">
        <v>4</v>
      </c>
      <c r="E11" s="7" t="s">
        <v>5</v>
      </c>
    </row>
    <row r="12" ht="23" customHeight="1" spans="1:5">
      <c r="A12" s="8"/>
      <c r="B12" s="9" t="s">
        <v>6</v>
      </c>
      <c r="C12" s="10">
        <f>SUM(Income[计划])</f>
        <v>56000</v>
      </c>
      <c r="D12" s="10">
        <f>SUM(Income[实际])</f>
        <v>47000</v>
      </c>
      <c r="E12" s="10">
        <f>SUM(Income[差异])</f>
        <v>-9000</v>
      </c>
    </row>
    <row r="13" ht="23" customHeight="1" spans="1:5">
      <c r="A13" s="8"/>
      <c r="B13" s="9" t="s">
        <v>7</v>
      </c>
      <c r="C13" s="10">
        <f>totalExpenseProjected</f>
        <v>11950</v>
      </c>
      <c r="D13" s="10">
        <f>totalExpenseActual</f>
        <v>7360</v>
      </c>
      <c r="E13" s="10">
        <f>CashFlow[[#This Row],[计划]]-CashFlow[[#This Row],[实际]]</f>
        <v>4590</v>
      </c>
    </row>
    <row r="14" ht="23" customHeight="1" spans="1:5">
      <c r="A14" s="8"/>
      <c r="B14" s="11" t="s">
        <v>8</v>
      </c>
      <c r="C14" s="12">
        <f>C12-C13</f>
        <v>44050</v>
      </c>
      <c r="D14" s="12">
        <f t="shared" ref="D14" si="0">D12-D13</f>
        <v>39640</v>
      </c>
      <c r="E14" s="12">
        <f>CashFlow[[#This Row],[实际]]-CashFlow[[#This Row],[计划]]</f>
        <v>-4410</v>
      </c>
    </row>
    <row r="15" ht="23" customHeight="1" spans="2:5">
      <c r="B15" s="1"/>
      <c r="C15" s="1"/>
      <c r="D15" s="1"/>
      <c r="E15" s="1"/>
    </row>
    <row r="16" ht="23" customHeight="1" spans="1:5">
      <c r="A16" s="5" t="s">
        <v>0</v>
      </c>
      <c r="B16" s="6" t="s">
        <v>9</v>
      </c>
      <c r="C16" s="7" t="s">
        <v>3</v>
      </c>
      <c r="D16" s="7" t="s">
        <v>4</v>
      </c>
      <c r="E16" s="7" t="s">
        <v>5</v>
      </c>
    </row>
    <row r="17" ht="23" customHeight="1" spans="1:5">
      <c r="A17" s="8"/>
      <c r="B17" s="9" t="s">
        <v>10</v>
      </c>
      <c r="C17" s="10">
        <v>40000</v>
      </c>
      <c r="D17" s="10">
        <v>30000</v>
      </c>
      <c r="E17" s="10">
        <f>Income[[#This Row],[实际]]-Income[[#This Row],[计划]]</f>
        <v>-10000</v>
      </c>
    </row>
    <row r="18" ht="23" customHeight="1" spans="1:5">
      <c r="A18" s="8"/>
      <c r="B18" s="9" t="s">
        <v>11</v>
      </c>
      <c r="C18" s="10">
        <v>13000</v>
      </c>
      <c r="D18" s="10">
        <v>14000</v>
      </c>
      <c r="E18" s="10">
        <f>Income[[#This Row],[实际]]-Income[[#This Row],[计划]]</f>
        <v>1000</v>
      </c>
    </row>
    <row r="19" ht="23" customHeight="1" spans="1:5">
      <c r="A19" s="8"/>
      <c r="B19" s="9" t="s">
        <v>12</v>
      </c>
      <c r="C19" s="10">
        <v>3000</v>
      </c>
      <c r="D19" s="10">
        <v>3000</v>
      </c>
      <c r="E19" s="10">
        <f>Income[[#This Row],[实际]]-Income[[#This Row],[计划]]</f>
        <v>0</v>
      </c>
    </row>
    <row r="20" ht="23" customHeight="1" spans="1:5">
      <c r="A20" s="8"/>
      <c r="B20" s="9" t="s">
        <v>13</v>
      </c>
      <c r="C20" s="10"/>
      <c r="D20" s="10"/>
      <c r="E20" s="10">
        <f>Income[[#This Row],[实际]]-Income[[#This Row],[计划]]</f>
        <v>0</v>
      </c>
    </row>
    <row r="21" ht="23" customHeight="1" spans="1:5">
      <c r="A21" s="8"/>
      <c r="B21" s="9" t="s">
        <v>6</v>
      </c>
      <c r="C21" s="10">
        <f>SUBTOTAL(109,Income[计划])</f>
        <v>56000</v>
      </c>
      <c r="D21" s="10">
        <f>SUBTOTAL(109,Income[实际])</f>
        <v>47000</v>
      </c>
      <c r="E21" s="10">
        <f>SUBTOTAL(109,Income[差异])</f>
        <v>-9000</v>
      </c>
    </row>
    <row r="22" ht="23" customHeight="1" spans="1:5">
      <c r="A22" s="13"/>
      <c r="B22" s="13"/>
      <c r="C22" s="13"/>
      <c r="D22" s="13"/>
      <c r="E22" s="13"/>
    </row>
    <row r="23" ht="23" customHeight="1" spans="2:5">
      <c r="B23" s="6" t="s">
        <v>14</v>
      </c>
      <c r="C23" s="14" t="s">
        <v>3</v>
      </c>
      <c r="D23" s="14" t="s">
        <v>4</v>
      </c>
      <c r="E23" s="14" t="s">
        <v>5</v>
      </c>
    </row>
    <row r="24" ht="23" customHeight="1" spans="2:5">
      <c r="B24" s="9" t="s">
        <v>15</v>
      </c>
      <c r="C24" s="10">
        <v>10000</v>
      </c>
      <c r="D24" s="10">
        <v>5000</v>
      </c>
      <c r="E24" s="10">
        <f>Housing[[#This Row],[计划]]-Housing[[#This Row],[实际]]</f>
        <v>5000</v>
      </c>
    </row>
    <row r="25" ht="23" customHeight="1" spans="2:5">
      <c r="B25" s="9" t="s">
        <v>16</v>
      </c>
      <c r="C25" s="10">
        <v>0</v>
      </c>
      <c r="D25" s="10">
        <v>0</v>
      </c>
      <c r="E25" s="10">
        <f>Housing[[#This Row],[计划]]-Housing[[#This Row],[实际]]</f>
        <v>0</v>
      </c>
    </row>
    <row r="26" ht="23" customHeight="1" spans="2:5">
      <c r="B26" s="9" t="s">
        <v>17</v>
      </c>
      <c r="C26" s="10">
        <v>540</v>
      </c>
      <c r="D26" s="10">
        <v>1000</v>
      </c>
      <c r="E26" s="10">
        <f>Housing[[#This Row],[计划]]-Housing[[#This Row],[实际]]</f>
        <v>-460</v>
      </c>
    </row>
    <row r="27" ht="23" customHeight="1" spans="2:5">
      <c r="B27" s="9" t="s">
        <v>18</v>
      </c>
      <c r="C27" s="10">
        <v>440</v>
      </c>
      <c r="D27" s="10">
        <v>560</v>
      </c>
      <c r="E27" s="10">
        <f>Housing[[#This Row],[计划]]-Housing[[#This Row],[实际]]</f>
        <v>-120</v>
      </c>
    </row>
    <row r="28" ht="23" customHeight="1" spans="2:5">
      <c r="B28" s="9" t="s">
        <v>19</v>
      </c>
      <c r="C28" s="10">
        <v>220</v>
      </c>
      <c r="D28" s="10">
        <v>280</v>
      </c>
      <c r="E28" s="10">
        <f>Housing[[#This Row],[计划]]-Housing[[#This Row],[实际]]</f>
        <v>-60</v>
      </c>
    </row>
    <row r="29" ht="23" customHeight="1" spans="2:5">
      <c r="B29" s="9" t="s">
        <v>20</v>
      </c>
      <c r="C29" s="10">
        <v>80</v>
      </c>
      <c r="D29" s="10">
        <v>80</v>
      </c>
      <c r="E29" s="10">
        <f>Housing[[#This Row],[计划]]-Housing[[#This Row],[实际]]</f>
        <v>0</v>
      </c>
    </row>
    <row r="30" ht="23" customHeight="1" spans="2:5">
      <c r="B30" s="9" t="s">
        <v>21</v>
      </c>
      <c r="C30" s="10">
        <v>340</v>
      </c>
      <c r="D30" s="10">
        <v>340</v>
      </c>
      <c r="E30" s="10">
        <f>Housing[[#This Row],[计划]]-Housing[[#This Row],[实际]]</f>
        <v>0</v>
      </c>
    </row>
    <row r="31" ht="23" customHeight="1" spans="2:5">
      <c r="B31" s="9" t="s">
        <v>22</v>
      </c>
      <c r="C31" s="10">
        <v>100</v>
      </c>
      <c r="D31" s="10">
        <v>100</v>
      </c>
      <c r="E31" s="10">
        <f>Housing[[#This Row],[计划]]-Housing[[#This Row],[实际]]</f>
        <v>0</v>
      </c>
    </row>
    <row r="32" ht="23" customHeight="1" spans="2:5">
      <c r="B32" s="9" t="s">
        <v>23</v>
      </c>
      <c r="C32" s="10">
        <v>230</v>
      </c>
      <c r="D32" s="10">
        <v>0</v>
      </c>
      <c r="E32" s="10">
        <f>Housing[[#This Row],[计划]]-Housing[[#This Row],[实际]]</f>
        <v>230</v>
      </c>
    </row>
    <row r="33" ht="23" customHeight="1" spans="2:5">
      <c r="B33" s="9" t="s">
        <v>24</v>
      </c>
      <c r="C33" s="10">
        <v>0</v>
      </c>
      <c r="D33" s="10">
        <v>0</v>
      </c>
      <c r="E33" s="10">
        <f>Housing[[#This Row],[计划]]-Housing[[#This Row],[实际]]</f>
        <v>0</v>
      </c>
    </row>
    <row r="34" ht="23" customHeight="1" spans="2:5">
      <c r="B34" s="9" t="s">
        <v>13</v>
      </c>
      <c r="C34" s="10">
        <v>0</v>
      </c>
      <c r="D34" s="10">
        <v>0</v>
      </c>
      <c r="E34" s="10">
        <f>Housing[[#This Row],[计划]]-Housing[[#This Row],[实际]]</f>
        <v>0</v>
      </c>
    </row>
    <row r="35" ht="23" customHeight="1" spans="2:5">
      <c r="B35" s="9" t="s">
        <v>25</v>
      </c>
      <c r="C35" s="10">
        <f>SUBTOTAL(109,Housing[计划])</f>
        <v>11950</v>
      </c>
      <c r="D35" s="10">
        <f>SUBTOTAL(109,Housing[实际])</f>
        <v>7360</v>
      </c>
      <c r="E35" s="10">
        <f>SUBTOTAL(109,Housing[差异])</f>
        <v>4590</v>
      </c>
    </row>
    <row r="36" ht="23" customHeight="1" spans="2:5">
      <c r="B36" s="13"/>
      <c r="C36" s="13"/>
      <c r="D36" s="13"/>
      <c r="E36" s="13"/>
    </row>
    <row r="37" customHeight="1" spans="2:5">
      <c r="B37" s="6" t="s">
        <v>26</v>
      </c>
      <c r="C37" s="14" t="s">
        <v>3</v>
      </c>
      <c r="D37" s="14" t="s">
        <v>4</v>
      </c>
      <c r="E37" s="14" t="s">
        <v>5</v>
      </c>
    </row>
    <row r="38" customHeight="1" spans="2:5">
      <c r="B38" s="9" t="s">
        <v>27</v>
      </c>
      <c r="C38" s="10"/>
      <c r="D38" s="10"/>
      <c r="E38" s="10">
        <f>Transportation[[#This Row],[计划]]-Transportation[[#This Row],[实际]]</f>
        <v>0</v>
      </c>
    </row>
    <row r="39" customHeight="1" spans="2:5">
      <c r="B39" s="9" t="s">
        <v>28</v>
      </c>
      <c r="C39" s="10"/>
      <c r="D39" s="10"/>
      <c r="E39" s="10">
        <f>Transportation[[#This Row],[计划]]-Transportation[[#This Row],[实际]]</f>
        <v>0</v>
      </c>
    </row>
    <row r="40" customHeight="1" spans="2:5">
      <c r="B40" s="9" t="s">
        <v>29</v>
      </c>
      <c r="C40" s="10"/>
      <c r="D40" s="10"/>
      <c r="E40" s="10">
        <f>Transportation[[#This Row],[计划]]-Transportation[[#This Row],[实际]]</f>
        <v>0</v>
      </c>
    </row>
    <row r="41" customHeight="1" spans="2:5">
      <c r="B41" s="9" t="s">
        <v>30</v>
      </c>
      <c r="C41" s="10"/>
      <c r="D41" s="10"/>
      <c r="E41" s="10">
        <f>Transportation[[#This Row],[计划]]-Transportation[[#This Row],[实际]]</f>
        <v>0</v>
      </c>
    </row>
    <row r="42" customHeight="1" spans="2:5">
      <c r="B42" s="9" t="s">
        <v>31</v>
      </c>
      <c r="C42" s="10"/>
      <c r="D42" s="10"/>
      <c r="E42" s="10">
        <f>Transportation[[#This Row],[计划]]-Transportation[[#This Row],[实际]]</f>
        <v>0</v>
      </c>
    </row>
    <row r="43" customHeight="1" spans="2:5">
      <c r="B43" s="9" t="s">
        <v>32</v>
      </c>
      <c r="C43" s="10"/>
      <c r="D43" s="10"/>
      <c r="E43" s="10">
        <f>Transportation[[#This Row],[计划]]-Transportation[[#This Row],[实际]]</f>
        <v>0</v>
      </c>
    </row>
    <row r="44" customHeight="1" spans="2:5">
      <c r="B44" s="9" t="s">
        <v>33</v>
      </c>
      <c r="C44" s="10"/>
      <c r="D44" s="10"/>
      <c r="E44" s="10">
        <f>Transportation[[#This Row],[计划]]-Transportation[[#This Row],[实际]]</f>
        <v>0</v>
      </c>
    </row>
    <row r="45" customHeight="1" spans="2:5">
      <c r="B45" s="9" t="s">
        <v>13</v>
      </c>
      <c r="C45" s="10"/>
      <c r="D45" s="10"/>
      <c r="E45" s="10">
        <f>Transportation[[#This Row],[计划]]-Transportation[[#This Row],[实际]]</f>
        <v>0</v>
      </c>
    </row>
    <row r="46" customHeight="1" spans="2:5">
      <c r="B46" s="9" t="s">
        <v>25</v>
      </c>
      <c r="C46" s="10">
        <f>SUBTOTAL(109,Transportation[计划])</f>
        <v>0</v>
      </c>
      <c r="D46" s="10">
        <f>SUBTOTAL(109,Transportation[实际])</f>
        <v>0</v>
      </c>
      <c r="E46" s="10">
        <f>SUBTOTAL(109,Transportation[差异])</f>
        <v>0</v>
      </c>
    </row>
    <row r="47" customHeight="1" spans="2:5">
      <c r="B47" s="13"/>
      <c r="C47" s="13"/>
      <c r="D47" s="13"/>
      <c r="E47" s="13"/>
    </row>
    <row r="48" customHeight="1" spans="2:5">
      <c r="B48" s="6" t="s">
        <v>30</v>
      </c>
      <c r="C48" s="14" t="s">
        <v>3</v>
      </c>
      <c r="D48" s="14" t="s">
        <v>4</v>
      </c>
      <c r="E48" s="14" t="s">
        <v>5</v>
      </c>
    </row>
    <row r="49" customHeight="1" spans="2:5">
      <c r="B49" s="9" t="s">
        <v>34</v>
      </c>
      <c r="C49" s="10"/>
      <c r="D49" s="10"/>
      <c r="E49" s="10">
        <f>Insurance[[#This Row],[计划]]-Insurance[[#This Row],[实际]]</f>
        <v>0</v>
      </c>
    </row>
    <row r="50" customHeight="1" spans="2:5">
      <c r="B50" s="9" t="s">
        <v>35</v>
      </c>
      <c r="C50" s="10"/>
      <c r="D50" s="10"/>
      <c r="E50" s="10">
        <f>Insurance[[#This Row],[计划]]-Insurance[[#This Row],[实际]]</f>
        <v>0</v>
      </c>
    </row>
    <row r="51" customHeight="1" spans="2:5">
      <c r="B51" s="9" t="s">
        <v>36</v>
      </c>
      <c r="C51" s="10"/>
      <c r="D51" s="10"/>
      <c r="E51" s="10">
        <f>Insurance[[#This Row],[计划]]-Insurance[[#This Row],[实际]]</f>
        <v>0</v>
      </c>
    </row>
    <row r="52" customHeight="1" spans="2:5">
      <c r="B52" s="9" t="s">
        <v>13</v>
      </c>
      <c r="C52" s="10"/>
      <c r="D52" s="10"/>
      <c r="E52" s="10">
        <f>Insurance[[#This Row],[计划]]-Insurance[[#This Row],[实际]]</f>
        <v>0</v>
      </c>
    </row>
    <row r="53" customHeight="1" spans="2:5">
      <c r="B53" s="9" t="s">
        <v>25</v>
      </c>
      <c r="C53" s="10">
        <f>SUBTOTAL(109,Insurance[计划])</f>
        <v>0</v>
      </c>
      <c r="D53" s="10">
        <f>SUBTOTAL(109,Insurance[实际])</f>
        <v>0</v>
      </c>
      <c r="E53" s="10">
        <f>SUBTOTAL(109,Insurance[差异])</f>
        <v>0</v>
      </c>
    </row>
    <row r="54" customHeight="1" spans="2:5">
      <c r="B54" s="13"/>
      <c r="C54" s="13"/>
      <c r="D54" s="13"/>
      <c r="E54" s="13"/>
    </row>
    <row r="55" customHeight="1" spans="2:5">
      <c r="B55" s="6" t="s">
        <v>37</v>
      </c>
      <c r="C55" s="14" t="s">
        <v>3</v>
      </c>
      <c r="D55" s="14" t="s">
        <v>4</v>
      </c>
      <c r="E55" s="14" t="s">
        <v>5</v>
      </c>
    </row>
    <row r="56" customHeight="1" spans="2:5">
      <c r="B56" s="9" t="s">
        <v>38</v>
      </c>
      <c r="C56" s="10"/>
      <c r="D56" s="10"/>
      <c r="E56" s="10">
        <f>Food[[#This Row],[计划]]-Food[[#This Row],[实际]]</f>
        <v>0</v>
      </c>
    </row>
    <row r="57" customHeight="1" spans="2:5">
      <c r="B57" s="9" t="s">
        <v>39</v>
      </c>
      <c r="C57" s="10"/>
      <c r="D57" s="10"/>
      <c r="E57" s="10">
        <f>Food[[#This Row],[计划]]-Food[[#This Row],[实际]]</f>
        <v>0</v>
      </c>
    </row>
    <row r="58" customHeight="1" spans="2:5">
      <c r="B58" s="9" t="s">
        <v>13</v>
      </c>
      <c r="C58" s="10"/>
      <c r="D58" s="10"/>
      <c r="E58" s="10">
        <f>Food[[#This Row],[计划]]-Food[[#This Row],[实际]]</f>
        <v>0</v>
      </c>
    </row>
    <row r="59" customHeight="1" spans="2:5">
      <c r="B59" s="9" t="s">
        <v>25</v>
      </c>
      <c r="C59" s="10">
        <f>SUBTOTAL(109,Food[计划])</f>
        <v>0</v>
      </c>
      <c r="D59" s="10">
        <f>SUBTOTAL(109,Food[实际])</f>
        <v>0</v>
      </c>
      <c r="E59" s="10">
        <f>SUBTOTAL(109,Food[差异])</f>
        <v>0</v>
      </c>
    </row>
    <row r="60" customHeight="1" spans="2:5">
      <c r="B60" s="13"/>
      <c r="C60" s="13"/>
      <c r="D60" s="13"/>
      <c r="E60" s="13"/>
    </row>
    <row r="61" customHeight="1" spans="2:5">
      <c r="B61" s="6" t="s">
        <v>40</v>
      </c>
      <c r="C61" s="14" t="s">
        <v>3</v>
      </c>
      <c r="D61" s="14" t="s">
        <v>4</v>
      </c>
      <c r="E61" s="14" t="s">
        <v>5</v>
      </c>
    </row>
    <row r="62" customHeight="1" spans="2:5">
      <c r="B62" s="9" t="s">
        <v>41</v>
      </c>
      <c r="C62" s="10"/>
      <c r="D62" s="10"/>
      <c r="E62" s="10">
        <f>Children[[#This Row],[计划]]-Children[[#This Row],[实际]]</f>
        <v>0</v>
      </c>
    </row>
    <row r="63" customHeight="1" spans="2:5">
      <c r="B63" s="9" t="s">
        <v>42</v>
      </c>
      <c r="C63" s="10"/>
      <c r="D63" s="10"/>
      <c r="E63" s="10">
        <f>Children[[#This Row],[计划]]-Children[[#This Row],[实际]]</f>
        <v>0</v>
      </c>
    </row>
    <row r="64" customHeight="1" spans="2:5">
      <c r="B64" s="9" t="s">
        <v>43</v>
      </c>
      <c r="C64" s="10"/>
      <c r="D64" s="10"/>
      <c r="E64" s="10">
        <f>Children[[#This Row],[计划]]-Children[[#This Row],[实际]]</f>
        <v>0</v>
      </c>
    </row>
    <row r="65" customHeight="1" spans="2:5">
      <c r="B65" s="9" t="s">
        <v>44</v>
      </c>
      <c r="C65" s="10"/>
      <c r="D65" s="10"/>
      <c r="E65" s="10">
        <f>Children[[#This Row],[计划]]-Children[[#This Row],[实际]]</f>
        <v>0</v>
      </c>
    </row>
    <row r="66" customHeight="1" spans="2:5">
      <c r="B66" s="9" t="s">
        <v>45</v>
      </c>
      <c r="C66" s="10"/>
      <c r="D66" s="10"/>
      <c r="E66" s="10">
        <f>Children[[#This Row],[计划]]-Children[[#This Row],[实际]]</f>
        <v>0</v>
      </c>
    </row>
    <row r="67" customHeight="1" spans="2:5">
      <c r="B67" s="9" t="s">
        <v>46</v>
      </c>
      <c r="C67" s="10"/>
      <c r="D67" s="10"/>
      <c r="E67" s="10">
        <f>Children[[#This Row],[计划]]-Children[[#This Row],[实际]]</f>
        <v>0</v>
      </c>
    </row>
    <row r="68" customHeight="1" spans="2:5">
      <c r="B68" s="9" t="s">
        <v>47</v>
      </c>
      <c r="C68" s="10"/>
      <c r="D68" s="10"/>
      <c r="E68" s="10">
        <f>Children[[#This Row],[计划]]-Children[[#This Row],[实际]]</f>
        <v>0</v>
      </c>
    </row>
    <row r="69" customHeight="1" spans="2:5">
      <c r="B69" s="9" t="s">
        <v>48</v>
      </c>
      <c r="C69" s="10"/>
      <c r="D69" s="10"/>
      <c r="E69" s="10">
        <f>Children[[#This Row],[计划]]-Children[[#This Row],[实际]]</f>
        <v>0</v>
      </c>
    </row>
    <row r="70" customHeight="1" spans="2:5">
      <c r="B70" s="9" t="s">
        <v>13</v>
      </c>
      <c r="C70" s="10"/>
      <c r="D70" s="10"/>
      <c r="E70" s="10">
        <f>Children[[#This Row],[计划]]-Children[[#This Row],[实际]]</f>
        <v>0</v>
      </c>
    </row>
    <row r="71" customHeight="1" spans="2:5">
      <c r="B71" s="9" t="s">
        <v>25</v>
      </c>
      <c r="C71" s="10">
        <f>SUBTOTAL(109,Children[计划])</f>
        <v>0</v>
      </c>
      <c r="D71" s="10">
        <f>SUBTOTAL(109,Children[实际])</f>
        <v>0</v>
      </c>
      <c r="E71" s="10">
        <f>SUBTOTAL(109,Children[差异])</f>
        <v>0</v>
      </c>
    </row>
    <row r="72" customHeight="1" spans="2:5">
      <c r="B72" s="13"/>
      <c r="C72" s="13"/>
      <c r="D72" s="13"/>
      <c r="E72" s="13"/>
    </row>
    <row r="73" customHeight="1" spans="2:5">
      <c r="B73" s="6" t="s">
        <v>49</v>
      </c>
      <c r="C73" s="14" t="s">
        <v>3</v>
      </c>
      <c r="D73" s="14" t="s">
        <v>4</v>
      </c>
      <c r="E73" s="14" t="s">
        <v>5</v>
      </c>
    </row>
    <row r="74" customHeight="1" spans="2:5">
      <c r="B74" s="9" t="s">
        <v>37</v>
      </c>
      <c r="C74" s="10"/>
      <c r="D74" s="10"/>
      <c r="E74" s="10">
        <f>Pets[[#This Row],[计划]]-Pets[[#This Row],[实际]]</f>
        <v>0</v>
      </c>
    </row>
    <row r="75" customHeight="1" spans="2:5">
      <c r="B75" s="9" t="s">
        <v>41</v>
      </c>
      <c r="C75" s="10"/>
      <c r="D75" s="10"/>
      <c r="E75" s="10">
        <f>Pets[[#This Row],[计划]]-Pets[[#This Row],[实际]]</f>
        <v>0</v>
      </c>
    </row>
    <row r="76" customHeight="1" spans="2:5">
      <c r="B76" s="9" t="s">
        <v>50</v>
      </c>
      <c r="C76" s="10"/>
      <c r="D76" s="10"/>
      <c r="E76" s="10">
        <f>Pets[[#This Row],[计划]]-Pets[[#This Row],[实际]]</f>
        <v>0</v>
      </c>
    </row>
    <row r="77" customHeight="1" spans="2:5">
      <c r="B77" s="9" t="s">
        <v>51</v>
      </c>
      <c r="C77" s="10"/>
      <c r="D77" s="10"/>
      <c r="E77" s="10">
        <f>Pets[[#This Row],[计划]]-Pets[[#This Row],[实际]]</f>
        <v>0</v>
      </c>
    </row>
    <row r="78" customHeight="1" spans="2:5">
      <c r="B78" s="9" t="s">
        <v>13</v>
      </c>
      <c r="C78" s="10"/>
      <c r="D78" s="10"/>
      <c r="E78" s="10">
        <f>Pets[[#This Row],[计划]]-Pets[[#This Row],[实际]]</f>
        <v>0</v>
      </c>
    </row>
    <row r="79" customHeight="1" spans="2:5">
      <c r="B79" s="9" t="s">
        <v>25</v>
      </c>
      <c r="C79" s="10">
        <f>SUBTOTAL(109,Pets[计划])</f>
        <v>0</v>
      </c>
      <c r="D79" s="10">
        <f>SUBTOTAL(109,Pets[实际])</f>
        <v>0</v>
      </c>
      <c r="E79" s="10">
        <f>SUBTOTAL(109,Pets[差异])</f>
        <v>0</v>
      </c>
    </row>
    <row r="80" customHeight="1" spans="2:5">
      <c r="B80" s="13"/>
      <c r="C80" s="13"/>
      <c r="D80" s="13"/>
      <c r="E80" s="13"/>
    </row>
    <row r="81" customHeight="1" spans="2:5">
      <c r="B81" s="6" t="s">
        <v>52</v>
      </c>
      <c r="C81" s="14" t="s">
        <v>3</v>
      </c>
      <c r="D81" s="14" t="s">
        <v>4</v>
      </c>
      <c r="E81" s="14" t="s">
        <v>5</v>
      </c>
    </row>
    <row r="82" customHeight="1" spans="2:5">
      <c r="B82" s="9" t="s">
        <v>41</v>
      </c>
      <c r="C82" s="10"/>
      <c r="D82" s="10"/>
      <c r="E82" s="10">
        <f>PersonalCare[[#This Row],[计划]]-PersonalCare[[#This Row],[实际]]</f>
        <v>0</v>
      </c>
    </row>
    <row r="83" customHeight="1" spans="2:5">
      <c r="B83" s="9" t="s">
        <v>53</v>
      </c>
      <c r="C83" s="10"/>
      <c r="D83" s="10"/>
      <c r="E83" s="10">
        <f>PersonalCare[[#This Row],[计划]]-PersonalCare[[#This Row],[实际]]</f>
        <v>0</v>
      </c>
    </row>
    <row r="84" customHeight="1" spans="2:5">
      <c r="B84" s="9" t="s">
        <v>42</v>
      </c>
      <c r="C84" s="10"/>
      <c r="D84" s="10"/>
      <c r="E84" s="10">
        <f>PersonalCare[[#This Row],[计划]]-PersonalCare[[#This Row],[实际]]</f>
        <v>0</v>
      </c>
    </row>
    <row r="85" customHeight="1" spans="2:5">
      <c r="B85" s="9" t="s">
        <v>54</v>
      </c>
      <c r="C85" s="10"/>
      <c r="D85" s="10"/>
      <c r="E85" s="10">
        <f>PersonalCare[[#This Row],[计划]]-PersonalCare[[#This Row],[实际]]</f>
        <v>0</v>
      </c>
    </row>
    <row r="86" customHeight="1" spans="2:5">
      <c r="B86" s="9" t="s">
        <v>55</v>
      </c>
      <c r="C86" s="10"/>
      <c r="D86" s="10"/>
      <c r="E86" s="10">
        <f>PersonalCare[[#This Row],[计划]]-PersonalCare[[#This Row],[实际]]</f>
        <v>0</v>
      </c>
    </row>
    <row r="87" customHeight="1" spans="2:5">
      <c r="B87" s="9" t="s">
        <v>45</v>
      </c>
      <c r="C87" s="10"/>
      <c r="D87" s="10"/>
      <c r="E87" s="10">
        <f>PersonalCare[[#This Row],[计划]]-PersonalCare[[#This Row],[实际]]</f>
        <v>0</v>
      </c>
    </row>
    <row r="88" customHeight="1" spans="2:5">
      <c r="B88" s="9" t="s">
        <v>13</v>
      </c>
      <c r="C88" s="10"/>
      <c r="D88" s="10"/>
      <c r="E88" s="10">
        <f>PersonalCare[[#This Row],[计划]]-PersonalCare[[#This Row],[实际]]</f>
        <v>0</v>
      </c>
    </row>
    <row r="89" customHeight="1" spans="2:5">
      <c r="B89" s="9" t="s">
        <v>25</v>
      </c>
      <c r="C89" s="10">
        <f>SUBTOTAL(109,PersonalCare[计划])</f>
        <v>0</v>
      </c>
      <c r="D89" s="10">
        <f>SUBTOTAL(109,PersonalCare[实际])</f>
        <v>0</v>
      </c>
      <c r="E89" s="10">
        <f>SUBTOTAL(109,PersonalCare[差异])</f>
        <v>0</v>
      </c>
    </row>
    <row r="90" customHeight="1" spans="2:5">
      <c r="B90" s="13"/>
      <c r="C90" s="13"/>
      <c r="D90" s="13"/>
      <c r="E90" s="13"/>
    </row>
    <row r="91" customHeight="1" spans="2:5">
      <c r="B91" s="6" t="s">
        <v>56</v>
      </c>
      <c r="C91" s="14" t="s">
        <v>3</v>
      </c>
      <c r="D91" s="14" t="s">
        <v>4</v>
      </c>
      <c r="E91" s="14" t="s">
        <v>5</v>
      </c>
    </row>
    <row r="92" customHeight="1" spans="2:5">
      <c r="B92" s="9" t="s">
        <v>57</v>
      </c>
      <c r="C92" s="10"/>
      <c r="D92" s="10"/>
      <c r="E92" s="10">
        <f>Entertainment[[#This Row],[计划]]-Entertainment[[#This Row],[实际]]</f>
        <v>0</v>
      </c>
    </row>
    <row r="93" customHeight="1" spans="2:5">
      <c r="B93" s="9" t="s">
        <v>58</v>
      </c>
      <c r="C93" s="10"/>
      <c r="D93" s="10"/>
      <c r="E93" s="10">
        <f>Entertainment[[#This Row],[计划]]-Entertainment[[#This Row],[实际]]</f>
        <v>0</v>
      </c>
    </row>
    <row r="94" customHeight="1" spans="2:5">
      <c r="B94" s="9" t="s">
        <v>59</v>
      </c>
      <c r="C94" s="10"/>
      <c r="D94" s="10"/>
      <c r="E94" s="10">
        <f>Entertainment[[#This Row],[计划]]-Entertainment[[#This Row],[实际]]</f>
        <v>0</v>
      </c>
    </row>
    <row r="95" customHeight="1" spans="2:5">
      <c r="B95" s="9" t="s">
        <v>60</v>
      </c>
      <c r="C95" s="10"/>
      <c r="D95" s="10"/>
      <c r="E95" s="10">
        <f>Entertainment[[#This Row],[计划]]-Entertainment[[#This Row],[实际]]</f>
        <v>0</v>
      </c>
    </row>
    <row r="96" customHeight="1" spans="2:5">
      <c r="B96" s="9" t="s">
        <v>61</v>
      </c>
      <c r="C96" s="10"/>
      <c r="D96" s="10"/>
      <c r="E96" s="10">
        <f>Entertainment[[#This Row],[计划]]-Entertainment[[#This Row],[实际]]</f>
        <v>0</v>
      </c>
    </row>
    <row r="97" customHeight="1" spans="2:5">
      <c r="B97" s="9" t="s">
        <v>62</v>
      </c>
      <c r="C97" s="10"/>
      <c r="D97" s="10"/>
      <c r="E97" s="10">
        <f>Entertainment[[#This Row],[计划]]-Entertainment[[#This Row],[实际]]</f>
        <v>0</v>
      </c>
    </row>
    <row r="98" customHeight="1" spans="2:5">
      <c r="B98" s="9" t="s">
        <v>13</v>
      </c>
      <c r="C98" s="10"/>
      <c r="D98" s="10"/>
      <c r="E98" s="10">
        <f>Entertainment[[#This Row],[计划]]-Entertainment[[#This Row],[实际]]</f>
        <v>0</v>
      </c>
    </row>
    <row r="99" customHeight="1" spans="2:5">
      <c r="B99" s="9" t="s">
        <v>25</v>
      </c>
      <c r="C99" s="10">
        <f>SUBTOTAL(109,Entertainment[计划])</f>
        <v>0</v>
      </c>
      <c r="D99" s="10">
        <f>SUBTOTAL(109,Entertainment[实际])</f>
        <v>0</v>
      </c>
      <c r="E99" s="10">
        <f>SUBTOTAL(109,Entertainment[差异])</f>
        <v>0</v>
      </c>
    </row>
    <row r="100" customHeight="1" spans="2:5">
      <c r="B100" s="13"/>
      <c r="C100" s="13"/>
      <c r="D100" s="13"/>
      <c r="E100" s="13"/>
    </row>
    <row r="101" customHeight="1" spans="2:5">
      <c r="B101" s="6" t="s">
        <v>63</v>
      </c>
      <c r="C101" s="14" t="s">
        <v>3</v>
      </c>
      <c r="D101" s="14" t="s">
        <v>4</v>
      </c>
      <c r="E101" s="14" t="s">
        <v>5</v>
      </c>
    </row>
    <row r="102" customHeight="1" spans="2:5">
      <c r="B102" s="9" t="s">
        <v>64</v>
      </c>
      <c r="C102" s="10"/>
      <c r="D102" s="10"/>
      <c r="E102" s="10">
        <f>Loans[[#This Row],[计划]]-Loans[[#This Row],[实际]]</f>
        <v>0</v>
      </c>
    </row>
    <row r="103" customHeight="1" spans="2:5">
      <c r="B103" s="9" t="s">
        <v>65</v>
      </c>
      <c r="C103" s="10"/>
      <c r="D103" s="10"/>
      <c r="E103" s="10">
        <f>Loans[[#This Row],[计划]]-Loans[[#This Row],[实际]]</f>
        <v>0</v>
      </c>
    </row>
    <row r="104" customHeight="1" spans="2:5">
      <c r="B104" s="9" t="s">
        <v>66</v>
      </c>
      <c r="C104" s="10"/>
      <c r="D104" s="10"/>
      <c r="E104" s="10">
        <f>Loans[[#This Row],[计划]]-Loans[[#This Row],[实际]]</f>
        <v>0</v>
      </c>
    </row>
    <row r="105" customHeight="1" spans="2:5">
      <c r="B105" s="9" t="s">
        <v>66</v>
      </c>
      <c r="C105" s="10"/>
      <c r="D105" s="10"/>
      <c r="E105" s="10">
        <f>Loans[[#This Row],[计划]]-Loans[[#This Row],[实际]]</f>
        <v>0</v>
      </c>
    </row>
    <row r="106" customHeight="1" spans="2:5">
      <c r="B106" s="9" t="s">
        <v>66</v>
      </c>
      <c r="C106" s="10"/>
      <c r="D106" s="10"/>
      <c r="E106" s="10">
        <f>Loans[[#This Row],[计划]]-Loans[[#This Row],[实际]]</f>
        <v>0</v>
      </c>
    </row>
    <row r="107" customHeight="1" spans="2:5">
      <c r="B107" s="9" t="s">
        <v>13</v>
      </c>
      <c r="C107" s="10"/>
      <c r="D107" s="10"/>
      <c r="E107" s="10">
        <f>Loans[[#This Row],[计划]]-Loans[[#This Row],[实际]]</f>
        <v>0</v>
      </c>
    </row>
    <row r="108" customHeight="1" spans="2:5">
      <c r="B108" s="9" t="s">
        <v>25</v>
      </c>
      <c r="C108" s="10">
        <f>SUBTOTAL(109,Loans[计划])</f>
        <v>0</v>
      </c>
      <c r="D108" s="10">
        <f>SUBTOTAL(109,Loans[实际])</f>
        <v>0</v>
      </c>
      <c r="E108" s="10">
        <f>SUBTOTAL(109,Loans[差异])</f>
        <v>0</v>
      </c>
    </row>
    <row r="109" customHeight="1" spans="2:5">
      <c r="B109" s="13"/>
      <c r="C109" s="13"/>
      <c r="D109" s="13"/>
      <c r="E109" s="13"/>
    </row>
    <row r="110" customHeight="1" spans="2:5">
      <c r="B110" s="6" t="s">
        <v>67</v>
      </c>
      <c r="C110" s="14" t="s">
        <v>3</v>
      </c>
      <c r="D110" s="14" t="s">
        <v>4</v>
      </c>
      <c r="E110" s="14" t="s">
        <v>5</v>
      </c>
    </row>
    <row r="111" customHeight="1" spans="2:5">
      <c r="B111" s="9" t="s">
        <v>68</v>
      </c>
      <c r="C111" s="10"/>
      <c r="D111" s="10"/>
      <c r="E111" s="10">
        <f>Taxes[[#This Row],[计划]]-Taxes[[#This Row],[实际]]</f>
        <v>0</v>
      </c>
    </row>
    <row r="112" customHeight="1" spans="2:5">
      <c r="B112" s="9" t="s">
        <v>69</v>
      </c>
      <c r="C112" s="10"/>
      <c r="D112" s="10"/>
      <c r="E112" s="10">
        <f>Taxes[[#This Row],[计划]]-Taxes[[#This Row],[实际]]</f>
        <v>0</v>
      </c>
    </row>
    <row r="113" customHeight="1" spans="2:5">
      <c r="B113" s="9" t="s">
        <v>70</v>
      </c>
      <c r="C113" s="10"/>
      <c r="D113" s="10"/>
      <c r="E113" s="10">
        <f>Taxes[[#This Row],[计划]]-Taxes[[#This Row],[实际]]</f>
        <v>0</v>
      </c>
    </row>
    <row r="114" customHeight="1" spans="2:5">
      <c r="B114" s="9" t="s">
        <v>13</v>
      </c>
      <c r="C114" s="10"/>
      <c r="D114" s="10"/>
      <c r="E114" s="10">
        <f>Taxes[[#This Row],[计划]]-Taxes[[#This Row],[实际]]</f>
        <v>0</v>
      </c>
    </row>
    <row r="115" customHeight="1" spans="2:5">
      <c r="B115" s="9" t="s">
        <v>25</v>
      </c>
      <c r="C115" s="10">
        <f>SUBTOTAL(109,Taxes[计划])</f>
        <v>0</v>
      </c>
      <c r="D115" s="10">
        <f>SUBTOTAL(109,Taxes[实际])</f>
        <v>0</v>
      </c>
      <c r="E115" s="10">
        <f>SUBTOTAL(109,Taxes[差异])</f>
        <v>0</v>
      </c>
    </row>
    <row r="116" customHeight="1" spans="2:5">
      <c r="B116" s="13"/>
      <c r="C116" s="13"/>
      <c r="D116" s="13"/>
      <c r="E116" s="13"/>
    </row>
    <row r="117" customHeight="1" spans="2:5">
      <c r="B117" s="6" t="s">
        <v>71</v>
      </c>
      <c r="C117" s="14" t="s">
        <v>3</v>
      </c>
      <c r="D117" s="14" t="s">
        <v>4</v>
      </c>
      <c r="E117" s="14" t="s">
        <v>5</v>
      </c>
    </row>
    <row r="118" customHeight="1" spans="2:5">
      <c r="B118" s="9" t="s">
        <v>72</v>
      </c>
      <c r="C118" s="10"/>
      <c r="D118" s="10"/>
      <c r="E118" s="10">
        <f>Savings[[#This Row],[计划]]-Savings[[#This Row],[实际]]</f>
        <v>0</v>
      </c>
    </row>
    <row r="119" customHeight="1" spans="2:5">
      <c r="B119" s="9" t="s">
        <v>73</v>
      </c>
      <c r="C119" s="10"/>
      <c r="D119" s="10"/>
      <c r="E119" s="10">
        <f>Savings[[#This Row],[计划]]-Savings[[#This Row],[实际]]</f>
        <v>0</v>
      </c>
    </row>
    <row r="120" customHeight="1" spans="2:5">
      <c r="B120" s="9" t="s">
        <v>74</v>
      </c>
      <c r="C120" s="10"/>
      <c r="D120" s="10"/>
      <c r="E120" s="10">
        <f>Savings[[#This Row],[计划]]-Savings[[#This Row],[实际]]</f>
        <v>0</v>
      </c>
    </row>
    <row r="121" customHeight="1" spans="2:5">
      <c r="B121" s="9" t="s">
        <v>13</v>
      </c>
      <c r="C121" s="10"/>
      <c r="D121" s="10"/>
      <c r="E121" s="10">
        <f>Savings[[#This Row],[计划]]-Savings[[#This Row],[实际]]</f>
        <v>0</v>
      </c>
    </row>
    <row r="122" customHeight="1" spans="2:5">
      <c r="B122" s="9" t="s">
        <v>25</v>
      </c>
      <c r="C122" s="10">
        <f>SUBTOTAL(109,Savings[计划])</f>
        <v>0</v>
      </c>
      <c r="D122" s="10">
        <f>SUBTOTAL(109,Savings[实际])</f>
        <v>0</v>
      </c>
      <c r="E122" s="10">
        <f>SUBTOTAL(109,Savings[差异])</f>
        <v>0</v>
      </c>
    </row>
    <row r="123" customHeight="1" spans="2:5">
      <c r="B123" s="13"/>
      <c r="C123" s="13"/>
      <c r="D123" s="13"/>
      <c r="E123" s="13"/>
    </row>
    <row r="124" customHeight="1" spans="2:5">
      <c r="B124" s="6" t="s">
        <v>75</v>
      </c>
      <c r="C124" s="14" t="s">
        <v>3</v>
      </c>
      <c r="D124" s="14" t="s">
        <v>4</v>
      </c>
      <c r="E124" s="14" t="s">
        <v>5</v>
      </c>
    </row>
    <row r="125" customHeight="1" spans="2:5">
      <c r="B125" s="9" t="s">
        <v>76</v>
      </c>
      <c r="C125" s="10"/>
      <c r="D125" s="10"/>
      <c r="E125" s="10">
        <f>Gifts[[#This Row],[计划]]-Gifts[[#This Row],[实际]]</f>
        <v>0</v>
      </c>
    </row>
    <row r="126" customHeight="1" spans="2:5">
      <c r="B126" s="9" t="s">
        <v>77</v>
      </c>
      <c r="C126" s="10"/>
      <c r="D126" s="10"/>
      <c r="E126" s="10">
        <f>Gifts[[#This Row],[计划]]-Gifts[[#This Row],[实际]]</f>
        <v>0</v>
      </c>
    </row>
    <row r="127" customHeight="1" spans="2:5">
      <c r="B127" s="9" t="s">
        <v>78</v>
      </c>
      <c r="C127" s="10"/>
      <c r="D127" s="10"/>
      <c r="E127" s="10">
        <f>Gifts[[#This Row],[计划]]-Gifts[[#This Row],[实际]]</f>
        <v>0</v>
      </c>
    </row>
    <row r="128" customHeight="1" spans="2:5">
      <c r="B128" s="9" t="s">
        <v>25</v>
      </c>
      <c r="C128" s="10">
        <f>SUBTOTAL(109,Gifts[计划])</f>
        <v>0</v>
      </c>
      <c r="D128" s="10">
        <f>SUBTOTAL(109,Gifts[实际])</f>
        <v>0</v>
      </c>
      <c r="E128" s="10">
        <f>SUBTOTAL(109,Gifts[差异])</f>
        <v>0</v>
      </c>
    </row>
    <row r="129" customHeight="1" spans="2:5">
      <c r="B129" s="13"/>
      <c r="C129" s="13"/>
      <c r="D129" s="13"/>
      <c r="E129" s="13"/>
    </row>
    <row r="130" customHeight="1" spans="2:5">
      <c r="B130" s="6" t="s">
        <v>79</v>
      </c>
      <c r="C130" s="14" t="s">
        <v>3</v>
      </c>
      <c r="D130" s="14" t="s">
        <v>4</v>
      </c>
      <c r="E130" s="14" t="s">
        <v>5</v>
      </c>
    </row>
    <row r="131" customHeight="1" spans="2:5">
      <c r="B131" s="9" t="s">
        <v>80</v>
      </c>
      <c r="C131" s="10"/>
      <c r="D131" s="10"/>
      <c r="E131" s="10">
        <f>Legal[[#This Row],[计划]]-Legal[[#This Row],[实际]]</f>
        <v>0</v>
      </c>
    </row>
    <row r="132" customHeight="1" spans="2:5">
      <c r="B132" s="9" t="s">
        <v>81</v>
      </c>
      <c r="C132" s="10"/>
      <c r="D132" s="10"/>
      <c r="E132" s="10">
        <f>Legal[[#This Row],[计划]]-Legal[[#This Row],[实际]]</f>
        <v>0</v>
      </c>
    </row>
    <row r="133" customHeight="1" spans="2:5">
      <c r="B133" s="9" t="s">
        <v>82</v>
      </c>
      <c r="C133" s="10"/>
      <c r="D133" s="10"/>
      <c r="E133" s="10">
        <f>Legal[[#This Row],[计划]]-Legal[[#This Row],[实际]]</f>
        <v>0</v>
      </c>
    </row>
    <row r="134" customHeight="1" spans="2:5">
      <c r="B134" s="9" t="s">
        <v>13</v>
      </c>
      <c r="C134" s="10"/>
      <c r="D134" s="10"/>
      <c r="E134" s="10">
        <f>Legal[[#This Row],[计划]]-Legal[[#This Row],[实际]]</f>
        <v>0</v>
      </c>
    </row>
    <row r="135" customHeight="1" spans="2:5">
      <c r="B135" s="9" t="s">
        <v>25</v>
      </c>
      <c r="C135" s="10">
        <f>SUBTOTAL(109,Legal[计划])</f>
        <v>0</v>
      </c>
      <c r="D135" s="10">
        <f>SUBTOTAL(109,Legal[实际])</f>
        <v>0</v>
      </c>
      <c r="E135" s="10">
        <f>SUBTOTAL(109,Legal[差异])</f>
        <v>0</v>
      </c>
    </row>
    <row r="136" customHeight="1" spans="2:5">
      <c r="B136" s="13"/>
      <c r="C136" s="13"/>
      <c r="D136" s="13"/>
      <c r="E136" s="13"/>
    </row>
  </sheetData>
  <mergeCells count="15">
    <mergeCell ref="A15:E15"/>
    <mergeCell ref="A22:E22"/>
    <mergeCell ref="B36:E36"/>
    <mergeCell ref="B47:E47"/>
    <mergeCell ref="B54:E54"/>
    <mergeCell ref="B60:E60"/>
    <mergeCell ref="B72:E72"/>
    <mergeCell ref="B80:E80"/>
    <mergeCell ref="B90:E90"/>
    <mergeCell ref="B100:E100"/>
    <mergeCell ref="B109:E109"/>
    <mergeCell ref="B116:E116"/>
    <mergeCell ref="B123:E123"/>
    <mergeCell ref="B129:E129"/>
    <mergeCell ref="B136:E136"/>
  </mergeCells>
  <conditionalFormatting sqref="E12:E14">
    <cfRule type="iconSet" priority="27">
      <iconSet iconSet="3TrafficLights1">
        <cfvo type="percent" val="0"/>
        <cfvo type="num" val="0"/>
        <cfvo type="num" val="1"/>
      </iconSet>
    </cfRule>
  </conditionalFormatting>
  <conditionalFormatting sqref="E17:E21">
    <cfRule type="iconSet" priority="26">
      <iconSet iconSet="3TrafficLights1">
        <cfvo type="percent" val="0"/>
        <cfvo type="num" val="0"/>
        <cfvo type="num" val="1"/>
      </iconSet>
    </cfRule>
  </conditionalFormatting>
  <conditionalFormatting sqref="E24:E35">
    <cfRule type="iconSet" priority="53">
      <iconSet iconSet="3TrafficLights1">
        <cfvo type="percent" val="0"/>
        <cfvo type="num" val="0"/>
        <cfvo type="num" val="1"/>
      </iconSet>
    </cfRule>
  </conditionalFormatting>
  <conditionalFormatting sqref="E38:E46">
    <cfRule type="iconSet" priority="55">
      <iconSet iconSet="3TrafficLights1">
        <cfvo type="percent" val="0"/>
        <cfvo type="num" val="0"/>
        <cfvo type="num" val="1"/>
      </iconSet>
    </cfRule>
  </conditionalFormatting>
  <conditionalFormatting sqref="E49:E53">
    <cfRule type="iconSet" priority="57">
      <iconSet iconSet="3TrafficLights1">
        <cfvo type="percent" val="0"/>
        <cfvo type="num" val="0"/>
        <cfvo type="num" val="1"/>
      </iconSet>
    </cfRule>
  </conditionalFormatting>
  <conditionalFormatting sqref="E56:E59">
    <cfRule type="iconSet" priority="59">
      <iconSet iconSet="3TrafficLights1">
        <cfvo type="percent" val="0"/>
        <cfvo type="num" val="0"/>
        <cfvo type="num" val="1"/>
      </iconSet>
    </cfRule>
  </conditionalFormatting>
  <conditionalFormatting sqref="E62:E71">
    <cfRule type="iconSet" priority="61">
      <iconSet iconSet="3TrafficLights1">
        <cfvo type="percent" val="0"/>
        <cfvo type="num" val="0"/>
        <cfvo type="num" val="1"/>
      </iconSet>
    </cfRule>
  </conditionalFormatting>
  <conditionalFormatting sqref="E74:E79">
    <cfRule type="iconSet" priority="63">
      <iconSet iconSet="3TrafficLights1">
        <cfvo type="percent" val="0"/>
        <cfvo type="num" val="0"/>
        <cfvo type="num" val="1"/>
      </iconSet>
    </cfRule>
  </conditionalFormatting>
  <conditionalFormatting sqref="E82:E89">
    <cfRule type="iconSet" priority="65">
      <iconSet iconSet="3TrafficLights1">
        <cfvo type="percent" val="0"/>
        <cfvo type="num" val="0"/>
        <cfvo type="num" val="1"/>
      </iconSet>
    </cfRule>
  </conditionalFormatting>
  <conditionalFormatting sqref="E92:E99">
    <cfRule type="iconSet" priority="67">
      <iconSet iconSet="3TrafficLights1">
        <cfvo type="percent" val="0"/>
        <cfvo type="num" val="0"/>
        <cfvo type="num" val="1"/>
      </iconSet>
    </cfRule>
  </conditionalFormatting>
  <conditionalFormatting sqref="E102:E108">
    <cfRule type="iconSet" priority="69">
      <iconSet iconSet="3TrafficLights1">
        <cfvo type="percent" val="0"/>
        <cfvo type="num" val="0"/>
        <cfvo type="num" val="1"/>
      </iconSet>
    </cfRule>
  </conditionalFormatting>
  <conditionalFormatting sqref="E111:E115">
    <cfRule type="iconSet" priority="71">
      <iconSet iconSet="3TrafficLights1">
        <cfvo type="percent" val="0"/>
        <cfvo type="num" val="0"/>
        <cfvo type="num" val="1"/>
      </iconSet>
    </cfRule>
  </conditionalFormatting>
  <conditionalFormatting sqref="E118:E122">
    <cfRule type="iconSet" priority="73">
      <iconSet iconSet="3TrafficLights1">
        <cfvo type="percent" val="0"/>
        <cfvo type="num" val="0"/>
        <cfvo type="num" val="1"/>
      </iconSet>
    </cfRule>
  </conditionalFormatting>
  <conditionalFormatting sqref="E125:E128">
    <cfRule type="iconSet" priority="75">
      <iconSet iconSet="3TrafficLights1">
        <cfvo type="percent" val="0"/>
        <cfvo type="num" val="0"/>
        <cfvo type="num" val="1"/>
      </iconSet>
    </cfRule>
  </conditionalFormatting>
  <conditionalFormatting sqref="E131:E135">
    <cfRule type="iconSet" priority="77">
      <iconSet iconSet="3TrafficLights1">
        <cfvo type="percent" val="0"/>
        <cfvo type="num" val="0"/>
        <cfvo type="num" val="1"/>
      </iconSet>
    </cfRule>
  </conditionalFormatting>
  <printOptions horizontalCentered="1"/>
  <pageMargins left="0.5" right="0.5" top="0.5" bottom="0.5" header="0.25" footer="0.25"/>
  <pageSetup paperSize="1" scale="80" fitToHeight="0" orientation="portrait"/>
  <headerFooter>
    <oddFooter>&amp;CPage &amp;P of &amp;N</oddFooter>
  </headerFooter>
  <drawing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 8 4 5 8 7 2 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  x s i : n i l = " t r u e " /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 2 0 1 2 - 0 6 - 2 8 T 2 2 : 2 6 : 4 4 + 0 0 : 0 0 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 4 7 8 0 5 8 < / V a l u e > < / P u b l i s h S t a t u s L o o k u p > < A P A u t h o r   x m l n s = " 9 0 5 c 3 8 8 8 - 6 2 8 5 - 4 5 d 0 - b d 7 6 - 6 0 a 9 a c 2 d 7 3 8 c " > < U s e r I n f o > < D i s p l a y N a m e > < / D i s p l a y N a m e > < A c c o u n t I d > 2 5 6 6 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  x s i : n i l = " t r u e " /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 f a l s e 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 f a l s e 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 S p r e a d s h e e t   T e m p l a t e 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 T P 1 0 2 9 2 9 9 6 6 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EB44B904-AC43-4669-A34D-9C4531DB7FC9}">
  <ds:schemaRefs/>
</ds:datastoreItem>
</file>

<file path=customXml/itemProps2.xml><?xml version="1.0" encoding="utf-8"?>
<ds:datastoreItem xmlns:ds="http://schemas.openxmlformats.org/officeDocument/2006/customXml" ds:itemID="{E9702C29-D24D-406F-BE89-2622D20DF0B4}">
  <ds:schemaRefs/>
</ds:datastoreItem>
</file>

<file path=customXml/itemProps3.xml><?xml version="1.0" encoding="utf-8"?>
<ds:datastoreItem xmlns:ds="http://schemas.openxmlformats.org/officeDocument/2006/customXml" ds:itemID="{D636F3D1-A8D3-4685-873F-4AC3CFA0F9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预算规划器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2011-09-12T19:52:00Z</dcterms:created>
  <dcterms:modified xsi:type="dcterms:W3CDTF">2018-10-30T06:46:55Z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  <property fmtid="{D5CDD505-2E9C-101B-9397-08002B2CF9AE}" pid="12" name="KSOProductBuildVer">
    <vt:lpwstr>2052-10.1.0.6876</vt:lpwstr>
  </property>
</Properties>
</file>