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30"/>
  </bookViews>
  <sheets>
    <sheet name="仪表板" sheetId="1" r:id="rId1"/>
    <sheet name="数据输入" sheetId="3" r:id="rId2"/>
    <sheet name="BMI 信息" sheetId="2" r:id="rId3"/>
  </sheets>
  <definedNames>
    <definedName name="BMI">仪表板!$D$11</definedName>
    <definedName name="BMI类别">'BMI 信息'!$B$8</definedName>
    <definedName name="LastDate">INDEX(数据输入!$B:$B,MATCH(9.999E+307,数据输入!$B:$B),1)</definedName>
    <definedName name="LastWeight">INDEX(数据输入!$C:$C,MATCH(9.999E+307,数据输入!$C:$C),1)</definedName>
    <definedName name="打印标题" localSheetId="1">数据输入!$5:$5</definedName>
    <definedName name="打印区域" localSheetId="2">BMI信息[#All]</definedName>
    <definedName name="打印区域" localSheetId="1">数据[#All]</definedName>
    <definedName name="打印区域" localSheetId="0">仪表板!$B$5:$K$54</definedName>
    <definedName name="开始日期">仪表板!$B$8</definedName>
    <definedName name="目标日期">仪表板!$B$17</definedName>
    <definedName name="目标体重">仪表板!$B$14</definedName>
    <definedName name="期间">仪表板!$C$14</definedName>
    <definedName name="期数">仪表板!$D$14</definedName>
    <definedName name="身高">仪表板!$B$11</definedName>
    <definedName name="体重">仪表板!$C$8</definedName>
    <definedName name="完成百分比">仪表板!$G$19</definedName>
    <definedName name="需减重量">仪表板!$G$18</definedName>
    <definedName name="英尺">仪表板!$D$8</definedName>
    <definedName name="英寸">仪表板!$E$8</definedName>
    <definedName name="总天数">仪表板!$D$17</definedName>
  </definedNames>
  <calcPr calcId="144525" concurrentCalc="0"/>
</workbook>
</file>

<file path=xl/sharedStrings.xml><?xml version="1.0" encoding="utf-8"?>
<sst xmlns="http://schemas.openxmlformats.org/spreadsheetml/2006/main" count="39">
  <si>
    <t>初始明细及目标</t>
  </si>
  <si>
    <t>目标实施综合进度</t>
  </si>
  <si>
    <t>开始日期</t>
  </si>
  <si>
    <t>初始体重</t>
  </si>
  <si>
    <t>身高</t>
  </si>
  <si>
    <t>身高（英寸）</t>
  </si>
  <si>
    <t>BMI</t>
  </si>
  <si>
    <t>目标体重</t>
  </si>
  <si>
    <t>期间</t>
  </si>
  <si>
    <t>月数</t>
  </si>
  <si>
    <t>目标日期</t>
  </si>
  <si>
    <t>总天数</t>
  </si>
  <si>
    <t>Date</t>
  </si>
  <si>
    <t>体重</t>
  </si>
  <si>
    <t>体重及卡路里趋势</t>
  </si>
  <si>
    <t>摄入量趋势</t>
  </si>
  <si>
    <t>VITALS TREND</t>
  </si>
  <si>
    <t>摄入量</t>
  </si>
  <si>
    <t>生命指数</t>
  </si>
  <si>
    <t>日期</t>
  </si>
  <si>
    <t>燃烧的卡路里</t>
  </si>
  <si>
    <t>蛋白质</t>
  </si>
  <si>
    <t>碳水化合物</t>
  </si>
  <si>
    <t>脂肪</t>
  </si>
  <si>
    <t>糖类</t>
  </si>
  <si>
    <t>水（盎司）</t>
  </si>
  <si>
    <t>收缩压</t>
  </si>
  <si>
    <t>舒张压</t>
  </si>
  <si>
    <t>静息心率</t>
  </si>
  <si>
    <t>呼吸率</t>
  </si>
  <si>
    <t>BMI 类别</t>
  </si>
  <si>
    <t>低端</t>
  </si>
  <si>
    <t>高端</t>
  </si>
  <si>
    <t>体重过轻</t>
  </si>
  <si>
    <t>正常体重</t>
  </si>
  <si>
    <t>体重过重</t>
  </si>
  <si>
    <t>肥胖（等级 1）</t>
  </si>
  <si>
    <t>肥胖（等级 2）</t>
  </si>
  <si>
    <t>病态肥胖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</si>
</sst>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  <numFmt numFmtId="177" formatCode="0&quot;英尺&quot;"/>
    <numFmt numFmtId="178" formatCode="0&quot;英寸&quot;"/>
    <numFmt numFmtId="179" formatCode="#,##0.0_);\!\(#,##0.0\!\)"/>
  </numFmts>
  <fonts count="36">
    <font>
      <sz val="10"/>
      <color theme="6"/>
      <name val="Verdana"/>
      <charset val="134"/>
      <scheme val="minor"/>
    </font>
    <font>
      <b/>
      <sz val="11"/>
      <color theme="0"/>
      <name val="Microsoft YaHei UI"/>
      <charset val="134"/>
    </font>
    <font>
      <sz val="10"/>
      <color theme="6"/>
      <name val="Microsoft YaHei UI"/>
      <charset val="134"/>
    </font>
    <font>
      <b/>
      <sz val="10"/>
      <color theme="6"/>
      <name val="Microsoft YaHei UI"/>
      <charset val="134"/>
    </font>
    <font>
      <b/>
      <sz val="10"/>
      <color theme="4"/>
      <name val="Microsoft YaHei UI"/>
      <charset val="134"/>
    </font>
    <font>
      <b/>
      <sz val="10"/>
      <color theme="5"/>
      <name val="Microsoft YaHei UI"/>
      <charset val="134"/>
    </font>
    <font>
      <sz val="10"/>
      <color theme="1"/>
      <name val="Microsoft YaHei UI"/>
      <charset val="134"/>
    </font>
    <font>
      <b/>
      <sz val="9"/>
      <color theme="5"/>
      <name val="Microsoft YaHei UI"/>
      <charset val="134"/>
    </font>
    <font>
      <sz val="8"/>
      <color theme="6"/>
      <name val="Microsoft YaHei UI"/>
      <charset val="134"/>
    </font>
    <font>
      <b/>
      <sz val="14"/>
      <color theme="6"/>
      <name val="Microsoft YaHei UI"/>
      <charset val="134"/>
    </font>
    <font>
      <b/>
      <sz val="20"/>
      <color theme="4"/>
      <name val="Microsoft YaHei UI"/>
      <charset val="134"/>
    </font>
    <font>
      <sz val="10"/>
      <color theme="0"/>
      <name val="Microsoft YaHei UI"/>
      <charset val="134"/>
    </font>
    <font>
      <b/>
      <sz val="33"/>
      <color theme="4"/>
      <name val="Microsoft YaHei UI"/>
      <charset val="134"/>
    </font>
    <font>
      <b/>
      <sz val="8"/>
      <color theme="6"/>
      <name val="Microsoft YaHei UI"/>
      <charset val="134"/>
    </font>
    <font>
      <sz val="11"/>
      <color theme="1"/>
      <name val="Verdana"/>
      <charset val="134"/>
      <scheme val="minor"/>
    </font>
    <font>
      <sz val="11"/>
      <color theme="1"/>
      <name val="Verdana"/>
      <charset val="0"/>
      <scheme val="minor"/>
    </font>
    <font>
      <b/>
      <sz val="14"/>
      <color theme="6"/>
      <name val="Verdana"/>
      <charset val="134"/>
      <scheme val="minor"/>
    </font>
    <font>
      <u/>
      <sz val="11"/>
      <color rgb="FF800080"/>
      <name val="Verdana"/>
      <charset val="0"/>
      <scheme val="minor"/>
    </font>
    <font>
      <sz val="11"/>
      <color rgb="FF9C0006"/>
      <name val="Verdana"/>
      <charset val="0"/>
      <scheme val="minor"/>
    </font>
    <font>
      <b/>
      <sz val="11"/>
      <color rgb="FFFFFFFF"/>
      <name val="Verdana"/>
      <charset val="0"/>
      <scheme val="minor"/>
    </font>
    <font>
      <i/>
      <sz val="11"/>
      <color rgb="FF7F7F7F"/>
      <name val="Verdana"/>
      <charset val="0"/>
      <scheme val="minor"/>
    </font>
    <font>
      <sz val="11"/>
      <color theme="0"/>
      <name val="Verdana"/>
      <charset val="0"/>
      <scheme val="minor"/>
    </font>
    <font>
      <sz val="11"/>
      <color rgb="FF9C6500"/>
      <name val="Verdana"/>
      <charset val="0"/>
      <scheme val="minor"/>
    </font>
    <font>
      <sz val="11"/>
      <color rgb="FF3F3F76"/>
      <name val="Verdana"/>
      <charset val="134"/>
      <scheme val="minor"/>
    </font>
    <font>
      <b/>
      <sz val="11"/>
      <color rgb="FFFA7D00"/>
      <name val="Verdana"/>
      <charset val="0"/>
      <scheme val="minor"/>
    </font>
    <font>
      <b/>
      <sz val="18"/>
      <color theme="3"/>
      <name val="Verdana"/>
      <charset val="134"/>
      <scheme val="minor"/>
    </font>
    <font>
      <b/>
      <sz val="11"/>
      <color theme="1"/>
      <name val="Verdana"/>
      <charset val="0"/>
      <scheme val="minor"/>
    </font>
    <font>
      <b/>
      <sz val="10"/>
      <color theme="4"/>
      <name val="Verdana"/>
      <charset val="134"/>
      <scheme val="minor"/>
    </font>
    <font>
      <sz val="11"/>
      <color rgb="FFFA7D00"/>
      <name val="Verdana"/>
      <charset val="0"/>
      <scheme val="minor"/>
    </font>
    <font>
      <b/>
      <sz val="11"/>
      <color theme="0"/>
      <name val="Verdana"/>
      <charset val="134"/>
      <scheme val="minor"/>
    </font>
    <font>
      <sz val="11"/>
      <color rgb="FF006100"/>
      <name val="Verdana"/>
      <charset val="0"/>
      <scheme val="minor"/>
    </font>
    <font>
      <b/>
      <sz val="9"/>
      <color theme="5"/>
      <name val="Verdana"/>
      <charset val="134"/>
      <scheme val="minor"/>
    </font>
    <font>
      <u/>
      <sz val="11"/>
      <color rgb="FF0000FF"/>
      <name val="Verdana"/>
      <charset val="0"/>
      <scheme val="minor"/>
    </font>
    <font>
      <b/>
      <sz val="11"/>
      <color rgb="FF3F3F3F"/>
      <name val="Verdana"/>
      <charset val="0"/>
      <scheme val="minor"/>
    </font>
    <font>
      <sz val="8"/>
      <color theme="6"/>
      <name val="Verdana"/>
      <charset val="134"/>
      <scheme val="minor"/>
    </font>
    <font>
      <sz val="11"/>
      <color rgb="FFFF0000"/>
      <name val="Verdan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24994659260841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6795556505"/>
      </left>
      <right/>
      <top style="thin">
        <color theme="0" tint="-0.14996795556505"/>
      </top>
      <bottom/>
      <diagonal/>
    </border>
    <border>
      <left/>
      <right/>
      <top style="thin">
        <color theme="0" tint="-0.14996795556505"/>
      </top>
      <bottom/>
      <diagonal/>
    </border>
    <border>
      <left style="thin">
        <color theme="0" tint="-0.149937437055574"/>
      </left>
      <right/>
      <top style="thin">
        <color theme="0" tint="-0.14996795556505"/>
      </top>
      <bottom/>
      <diagonal/>
    </border>
    <border>
      <left/>
      <right style="thin">
        <color theme="0" tint="-0.14996795556505"/>
      </right>
      <top style="thin">
        <color theme="0" tint="-0.14996795556505"/>
      </top>
      <bottom/>
      <diagonal/>
    </border>
    <border>
      <left/>
      <right/>
      <top/>
      <bottom style="double">
        <color theme="0" tint="-0.349986266670736"/>
      </bottom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/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 tint="-0.14996795556505"/>
      </left>
      <right/>
      <top style="thin">
        <color theme="0" tint="-0.14996795556505"/>
      </top>
      <bottom style="thin">
        <color theme="0" tint="-0.14996795556505"/>
      </bottom>
      <diagonal/>
    </border>
    <border>
      <left/>
      <right/>
      <top style="thin">
        <color theme="0" tint="-0.14996795556505"/>
      </top>
      <bottom style="thin">
        <color theme="0" tint="-0.14996795556505"/>
      </bottom>
      <diagonal/>
    </border>
    <border>
      <left/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/>
      <right/>
      <top style="double">
        <color theme="0" tint="-0.349986266670736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Fill="0" applyBorder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8" borderId="14" applyNumberFormat="0" applyAlignment="0" applyProtection="0"/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7" borderId="13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 applyNumberForma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2" borderId="0" applyNumberFormat="0" applyProtection="0">
      <alignment vertical="center"/>
    </xf>
    <xf numFmtId="0" fontId="27" fillId="0" borderId="0" applyNumberForma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1" fillId="0" borderId="0" applyNumberFormat="0" applyFill="0" applyProtection="0">
      <alignment vertical="center"/>
    </xf>
    <xf numFmtId="0" fontId="34" fillId="0" borderId="6">
      <alignment horizontal="left" vertical="center"/>
    </xf>
    <xf numFmtId="0" fontId="21" fillId="15" borderId="0" applyNumberFormat="0" applyBorder="0" applyAlignment="0" applyProtection="0">
      <alignment vertical="center"/>
    </xf>
    <xf numFmtId="0" fontId="33" fillId="20" borderId="17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3" borderId="0" applyNumberFormat="0" applyBorder="0" applyProtection="0">
      <alignment horizontal="left" vertical="center"/>
    </xf>
    <xf numFmtId="0" fontId="15" fillId="10" borderId="0" applyNumberFormat="0" applyBorder="0" applyAlignment="0" applyProtection="0">
      <alignment vertical="center"/>
    </xf>
    <xf numFmtId="0" fontId="0" fillId="4" borderId="0" applyNumberFormat="0" applyBorder="0" applyProtection="0">
      <alignment horizontal="left" vertical="center"/>
    </xf>
    <xf numFmtId="0" fontId="15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2" borderId="0" xfId="19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15" applyFont="1">
      <alignment vertical="center"/>
    </xf>
    <xf numFmtId="0" fontId="4" fillId="0" borderId="0" xfId="20" applyFont="1">
      <alignment vertical="center"/>
    </xf>
    <xf numFmtId="0" fontId="5" fillId="0" borderId="0" xfId="22" applyFont="1">
      <alignment vertical="center"/>
    </xf>
    <xf numFmtId="0" fontId="2" fillId="0" borderId="0" xfId="0" applyFont="1" applyBorder="1">
      <alignment vertical="center"/>
    </xf>
    <xf numFmtId="0" fontId="2" fillId="3" borderId="0" xfId="36" applyFont="1" applyAlignment="1">
      <alignment horizontal="left" vertical="center"/>
    </xf>
    <xf numFmtId="2" fontId="2" fillId="4" borderId="0" xfId="38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0" xfId="36" applyFont="1" applyBorder="1">
      <alignment horizontal="left" vertical="center"/>
    </xf>
    <xf numFmtId="0" fontId="5" fillId="0" borderId="3" xfId="22" applyFont="1" applyBorder="1" applyAlignment="1">
      <alignment horizontal="center" vertical="center"/>
    </xf>
    <xf numFmtId="0" fontId="5" fillId="0" borderId="2" xfId="22" applyFont="1" applyBorder="1" applyAlignment="1">
      <alignment horizontal="center" vertical="center"/>
    </xf>
    <xf numFmtId="0" fontId="5" fillId="0" borderId="4" xfId="22" applyFont="1" applyBorder="1" applyAlignment="1">
      <alignment horizontal="center" vertical="center"/>
    </xf>
    <xf numFmtId="0" fontId="2" fillId="4" borderId="0" xfId="38" applyFont="1" applyBorder="1">
      <alignment horizontal="left" vertical="center"/>
    </xf>
    <xf numFmtId="0" fontId="7" fillId="0" borderId="5" xfId="22" applyFont="1" applyBorder="1">
      <alignment vertical="center"/>
    </xf>
    <xf numFmtId="0" fontId="2" fillId="0" borderId="5" xfId="0" applyFont="1" applyBorder="1">
      <alignment vertical="center"/>
    </xf>
    <xf numFmtId="0" fontId="7" fillId="0" borderId="5" xfId="22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23" applyFont="1">
      <alignment horizontal="left" vertical="center"/>
    </xf>
    <xf numFmtId="0" fontId="2" fillId="0" borderId="4" xfId="0" applyFont="1" applyBorder="1">
      <alignment vertical="center"/>
    </xf>
    <xf numFmtId="14" fontId="9" fillId="0" borderId="7" xfId="15" applyNumberFormat="1" applyFont="1" applyBorder="1" applyAlignment="1">
      <alignment horizontal="left" vertical="center"/>
    </xf>
    <xf numFmtId="176" fontId="9" fillId="0" borderId="7" xfId="15" applyNumberFormat="1" applyFont="1" applyBorder="1">
      <alignment vertical="center"/>
    </xf>
    <xf numFmtId="177" fontId="9" fillId="0" borderId="7" xfId="15" applyNumberFormat="1" applyFont="1" applyBorder="1">
      <alignment vertical="center"/>
    </xf>
    <xf numFmtId="178" fontId="9" fillId="0" borderId="7" xfId="15" applyNumberFormat="1" applyFont="1" applyBorder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>
      <alignment vertical="center"/>
    </xf>
    <xf numFmtId="1" fontId="10" fillId="0" borderId="0" xfId="20" applyNumberFormat="1" applyFont="1" applyAlignment="1">
      <alignment horizontal="left" vertical="center"/>
    </xf>
    <xf numFmtId="0" fontId="8" fillId="0" borderId="8" xfId="23" applyFont="1" applyBorder="1" applyAlignment="1">
      <alignment horizontal="left" vertical="center"/>
    </xf>
    <xf numFmtId="0" fontId="8" fillId="0" borderId="9" xfId="23" applyFont="1" applyBorder="1" applyAlignment="1">
      <alignment horizontal="left" vertical="center"/>
    </xf>
    <xf numFmtId="179" fontId="9" fillId="0" borderId="7" xfId="15" applyNumberFormat="1" applyFont="1" applyBorder="1" applyAlignment="1">
      <alignment horizontal="left" vertical="center"/>
    </xf>
    <xf numFmtId="1" fontId="9" fillId="0" borderId="8" xfId="15" applyNumberFormat="1" applyFont="1" applyBorder="1">
      <alignment vertical="center"/>
    </xf>
    <xf numFmtId="0" fontId="9" fillId="0" borderId="10" xfId="15" applyFont="1" applyBorder="1">
      <alignment vertical="center"/>
    </xf>
    <xf numFmtId="0" fontId="9" fillId="0" borderId="7" xfId="15" applyFont="1" applyBorder="1">
      <alignment vertical="center"/>
    </xf>
    <xf numFmtId="0" fontId="8" fillId="0" borderId="0" xfId="23" applyFont="1" applyBorder="1">
      <alignment horizontal="left" vertical="center"/>
    </xf>
    <xf numFmtId="14" fontId="10" fillId="0" borderId="0" xfId="20" applyNumberFormat="1" applyFont="1" applyAlignment="1">
      <alignment horizontal="left" vertical="center"/>
    </xf>
    <xf numFmtId="0" fontId="11" fillId="0" borderId="0" xfId="0" applyFont="1">
      <alignment vertical="center"/>
    </xf>
    <xf numFmtId="14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0" fontId="11" fillId="0" borderId="0" xfId="0" applyNumberFormat="1" applyFont="1">
      <alignment vertical="center"/>
    </xf>
    <xf numFmtId="0" fontId="7" fillId="0" borderId="0" xfId="22" applyFont="1" applyAlignment="1">
      <alignment vertical="center"/>
    </xf>
    <xf numFmtId="9" fontId="12" fillId="0" borderId="11" xfId="20" applyNumberFormat="1" applyFont="1" applyBorder="1" applyAlignment="1">
      <alignment horizontal="center" vertical="center"/>
    </xf>
    <xf numFmtId="9" fontId="12" fillId="0" borderId="0" xfId="20" applyNumberFormat="1" applyFont="1" applyBorder="1" applyAlignment="1">
      <alignment horizontal="center" vertical="center"/>
    </xf>
    <xf numFmtId="0" fontId="13" fillId="0" borderId="0" xfId="15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数据 Labels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b val="0"/>
        <i val="0"/>
        <color theme="6"/>
      </font>
      <border>
        <left/>
        <right/>
        <top style="double">
          <color theme="0" tint="-0.14996795556505"/>
        </top>
        <bottom style="thin">
          <color theme="0" tint="-0.14996795556505"/>
        </bottom>
        <vertical/>
        <horizontal/>
      </border>
    </dxf>
    <dxf>
      <font>
        <b val="0"/>
        <i val="0"/>
        <color theme="6"/>
      </font>
      <border>
        <left/>
        <right/>
        <top style="thin">
          <color theme="0" tint="-0.14996795556505"/>
        </top>
        <bottom style="thin">
          <color theme="0" tint="-0.14996795556505"/>
        </bottom>
        <vertical/>
        <horizontal style="thin">
          <color theme="0" tint="-0.14996795556505"/>
        </horizontal>
      </border>
    </dxf>
  </dxfs>
  <tableStyles count="1" defaultTableStyle="体重 Loss Tracker" defaultPivotStyle="PivotStyleLight16">
    <tableStyle name="体重 Loss Tracker" pivot="0" count="2">
      <tableStyleElement type="wholeTable" dxfId="1"/>
      <tableStyleElement type="headerRow" dxfId="0"/>
    </tableStyle>
  </tableStyles>
  <colors>
    <mruColors>
      <color rgb="00FF8181"/>
      <color rgb="00FED3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体重</a:t>
            </a:r>
            <a:endParaRPr lang="zh-CN" altLang="zh-CN" sz="1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2">
                  <a:lumMod val="75000"/>
                </a:schemeClr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数据输入!$B$7:$B$21</c:f>
              <c:numCache>
                <c:formatCode>yyyy/m/d</c:formatCode>
                <c:ptCount val="15"/>
                <c:pt idx="0" c:formatCode="yyyy/m/d">
                  <c:v>41061</c:v>
                </c:pt>
                <c:pt idx="1" c:formatCode="yyyy/m/d">
                  <c:v>41062</c:v>
                </c:pt>
                <c:pt idx="2" c:formatCode="yyyy/m/d">
                  <c:v>41063</c:v>
                </c:pt>
                <c:pt idx="3" c:formatCode="yyyy/m/d">
                  <c:v>41064</c:v>
                </c:pt>
                <c:pt idx="4" c:formatCode="yyyy/m/d">
                  <c:v>41065</c:v>
                </c:pt>
                <c:pt idx="5" c:formatCode="yyyy/m/d">
                  <c:v>41066</c:v>
                </c:pt>
                <c:pt idx="6" c:formatCode="yyyy/m/d">
                  <c:v>41067</c:v>
                </c:pt>
                <c:pt idx="7" c:formatCode="yyyy/m/d">
                  <c:v>41068</c:v>
                </c:pt>
                <c:pt idx="8" c:formatCode="yyyy/m/d">
                  <c:v>41069</c:v>
                </c:pt>
                <c:pt idx="9" c:formatCode="yyyy/m/d">
                  <c:v>41070</c:v>
                </c:pt>
                <c:pt idx="10" c:formatCode="yyyy/m/d">
                  <c:v>41071</c:v>
                </c:pt>
                <c:pt idx="11" c:formatCode="yyyy/m/d">
                  <c:v>41072</c:v>
                </c:pt>
                <c:pt idx="12" c:formatCode="yyyy/m/d">
                  <c:v>41073</c:v>
                </c:pt>
                <c:pt idx="13" c:formatCode="yyyy/m/d">
                  <c:v>41074</c:v>
                </c:pt>
                <c:pt idx="14" c:formatCode="yyyy/m/d">
                  <c:v>41075</c:v>
                </c:pt>
              </c:numCache>
            </c:numRef>
          </c:cat>
          <c:val>
            <c:numRef>
              <c:f>数据输入!$C$7:$C$21</c:f>
              <c:numCache>
                <c:formatCode>General</c:formatCode>
                <c:ptCount val="15"/>
                <c:pt idx="0">
                  <c:v>205</c:v>
                </c:pt>
                <c:pt idx="1">
                  <c:v>203</c:v>
                </c:pt>
                <c:pt idx="2">
                  <c:v>202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202</c:v>
                </c:pt>
                <c:pt idx="7">
                  <c:v>200</c:v>
                </c:pt>
                <c:pt idx="8">
                  <c:v>199</c:v>
                </c:pt>
                <c:pt idx="9">
                  <c:v>197</c:v>
                </c:pt>
                <c:pt idx="10">
                  <c:v>195</c:v>
                </c:pt>
                <c:pt idx="11">
                  <c:v>196</c:v>
                </c:pt>
                <c:pt idx="12">
                  <c:v>194</c:v>
                </c:pt>
                <c:pt idx="13">
                  <c:v>192</c:v>
                </c:pt>
                <c:pt idx="14">
                  <c:v>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78671360"/>
        <c:axId val="78671920"/>
      </c:lineChart>
      <c:dateAx>
        <c:axId val="78671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8671920"/>
        <c:crosses val="autoZero"/>
        <c:auto val="1"/>
        <c:lblOffset val="100"/>
        <c:baseTimeUnit val="days"/>
      </c:dateAx>
      <c:valAx>
        <c:axId val="78671920"/>
        <c:scaling>
          <c:orientation val="minMax"/>
        </c:scaling>
        <c:delete val="0"/>
        <c:axPos val="l"/>
        <c:majorGridlines>
          <c:spPr>
            <a:ln w="12700" cap="rnd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7867136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燃烧的卡路里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2">
                  <a:lumMod val="75000"/>
                </a:schemeClr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数据输入!$B$7:$B$21</c:f>
              <c:numCache>
                <c:formatCode>yyyy/m/d</c:formatCode>
                <c:ptCount val="15"/>
                <c:pt idx="0" c:formatCode="yyyy/m/d">
                  <c:v>41061</c:v>
                </c:pt>
                <c:pt idx="1" c:formatCode="yyyy/m/d">
                  <c:v>41062</c:v>
                </c:pt>
                <c:pt idx="2" c:formatCode="yyyy/m/d">
                  <c:v>41063</c:v>
                </c:pt>
                <c:pt idx="3" c:formatCode="yyyy/m/d">
                  <c:v>41064</c:v>
                </c:pt>
                <c:pt idx="4" c:formatCode="yyyy/m/d">
                  <c:v>41065</c:v>
                </c:pt>
                <c:pt idx="5" c:formatCode="yyyy/m/d">
                  <c:v>41066</c:v>
                </c:pt>
                <c:pt idx="6" c:formatCode="yyyy/m/d">
                  <c:v>41067</c:v>
                </c:pt>
                <c:pt idx="7" c:formatCode="yyyy/m/d">
                  <c:v>41068</c:v>
                </c:pt>
                <c:pt idx="8" c:formatCode="yyyy/m/d">
                  <c:v>41069</c:v>
                </c:pt>
                <c:pt idx="9" c:formatCode="yyyy/m/d">
                  <c:v>41070</c:v>
                </c:pt>
                <c:pt idx="10" c:formatCode="yyyy/m/d">
                  <c:v>41071</c:v>
                </c:pt>
                <c:pt idx="11" c:formatCode="yyyy/m/d">
                  <c:v>41072</c:v>
                </c:pt>
                <c:pt idx="12" c:formatCode="yyyy/m/d">
                  <c:v>41073</c:v>
                </c:pt>
                <c:pt idx="13" c:formatCode="yyyy/m/d">
                  <c:v>41074</c:v>
                </c:pt>
                <c:pt idx="14" c:formatCode="yyyy/m/d">
                  <c:v>41075</c:v>
                </c:pt>
              </c:numCache>
            </c:numRef>
          </c:cat>
          <c:val>
            <c:numRef>
              <c:f>数据输入!$D$7:$D$21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78674160"/>
        <c:axId val="78674720"/>
      </c:lineChart>
      <c:dateAx>
        <c:axId val="78674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8674720"/>
        <c:crosses val="autoZero"/>
        <c:auto val="1"/>
        <c:lblOffset val="100"/>
        <c:baseTimeUnit val="days"/>
      </c:dateAx>
      <c:valAx>
        <c:axId val="78674720"/>
        <c:scaling>
          <c:orientation val="minMax"/>
        </c:scaling>
        <c:delete val="0"/>
        <c:axPos val="l"/>
        <c:majorGridlines>
          <c:spPr>
            <a:ln w="12700" cap="rnd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78674160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血 压</a:t>
            </a:r>
            <a:endParaRPr lang="zh-CN" altLang="zh-CN" sz="1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数据输入!$J$6</c:f>
              <c:strCache>
                <c:ptCount val="1"/>
                <c:pt idx="0">
                  <c:v>收缩压</c:v>
                </c:pt>
              </c:strCache>
            </c:strRef>
          </c:tx>
          <c:spPr>
            <a:ln w="38100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数据输入!$B$7:$B$21</c:f>
              <c:numCache>
                <c:formatCode>yyyy/m/d</c:formatCode>
                <c:ptCount val="15"/>
                <c:pt idx="0" c:formatCode="yyyy/m/d">
                  <c:v>41061</c:v>
                </c:pt>
                <c:pt idx="1" c:formatCode="yyyy/m/d">
                  <c:v>41062</c:v>
                </c:pt>
                <c:pt idx="2" c:formatCode="yyyy/m/d">
                  <c:v>41063</c:v>
                </c:pt>
                <c:pt idx="3" c:formatCode="yyyy/m/d">
                  <c:v>41064</c:v>
                </c:pt>
                <c:pt idx="4" c:formatCode="yyyy/m/d">
                  <c:v>41065</c:v>
                </c:pt>
                <c:pt idx="5" c:formatCode="yyyy/m/d">
                  <c:v>41066</c:v>
                </c:pt>
                <c:pt idx="6" c:formatCode="yyyy/m/d">
                  <c:v>41067</c:v>
                </c:pt>
                <c:pt idx="7" c:formatCode="yyyy/m/d">
                  <c:v>41068</c:v>
                </c:pt>
                <c:pt idx="8" c:formatCode="yyyy/m/d">
                  <c:v>41069</c:v>
                </c:pt>
                <c:pt idx="9" c:formatCode="yyyy/m/d">
                  <c:v>41070</c:v>
                </c:pt>
                <c:pt idx="10" c:formatCode="yyyy/m/d">
                  <c:v>41071</c:v>
                </c:pt>
                <c:pt idx="11" c:formatCode="yyyy/m/d">
                  <c:v>41072</c:v>
                </c:pt>
                <c:pt idx="12" c:formatCode="yyyy/m/d">
                  <c:v>41073</c:v>
                </c:pt>
                <c:pt idx="13" c:formatCode="yyyy/m/d">
                  <c:v>41074</c:v>
                </c:pt>
                <c:pt idx="14" c:formatCode="yyyy/m/d">
                  <c:v>41075</c:v>
                </c:pt>
              </c:numCache>
            </c:numRef>
          </c:cat>
          <c:val>
            <c:numRef>
              <c:f>数据输入!$J$7:$J$21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数据输入!$K$6</c:f>
              <c:strCache>
                <c:ptCount val="1"/>
                <c:pt idx="0">
                  <c:v>舒张压</c:v>
                </c:pt>
              </c:strCache>
            </c:strRef>
          </c:tx>
          <c:spPr>
            <a:ln w="38100" cap="rnd" cmpd="sng" algn="ctr">
              <a:solidFill>
                <a:schemeClr val="accent2">
                  <a:lumMod val="50000"/>
                </a:schemeClr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数据输入!$K$7:$K$21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78677520"/>
        <c:axId val="78678080"/>
      </c:lineChart>
      <c:dateAx>
        <c:axId val="78677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8678080"/>
        <c:crosses val="autoZero"/>
        <c:auto val="1"/>
        <c:lblOffset val="100"/>
        <c:baseTimeUnit val="days"/>
      </c:dateAx>
      <c:valAx>
        <c:axId val="78678080"/>
        <c:scaling>
          <c:orientation val="minMax"/>
        </c:scaling>
        <c:delete val="0"/>
        <c:axPos val="l"/>
        <c:majorGridlines>
          <c:spPr>
            <a:ln w="12700" cap="rnd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7867752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chemeClr val="accent3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脉率及呼吸率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数据输入!$L$6</c:f>
              <c:strCache>
                <c:ptCount val="1"/>
                <c:pt idx="0">
                  <c:v>静息心率</c:v>
                </c:pt>
              </c:strCache>
            </c:strRef>
          </c:tx>
          <c:spPr>
            <a:ln w="38100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数据输入!$B$7:$B$21</c:f>
              <c:numCache>
                <c:formatCode>yyyy/m/d</c:formatCode>
                <c:ptCount val="15"/>
                <c:pt idx="0" c:formatCode="yyyy/m/d">
                  <c:v>41061</c:v>
                </c:pt>
                <c:pt idx="1" c:formatCode="yyyy/m/d">
                  <c:v>41062</c:v>
                </c:pt>
                <c:pt idx="2" c:formatCode="yyyy/m/d">
                  <c:v>41063</c:v>
                </c:pt>
                <c:pt idx="3" c:formatCode="yyyy/m/d">
                  <c:v>41064</c:v>
                </c:pt>
                <c:pt idx="4" c:formatCode="yyyy/m/d">
                  <c:v>41065</c:v>
                </c:pt>
                <c:pt idx="5" c:formatCode="yyyy/m/d">
                  <c:v>41066</c:v>
                </c:pt>
                <c:pt idx="6" c:formatCode="yyyy/m/d">
                  <c:v>41067</c:v>
                </c:pt>
                <c:pt idx="7" c:formatCode="yyyy/m/d">
                  <c:v>41068</c:v>
                </c:pt>
                <c:pt idx="8" c:formatCode="yyyy/m/d">
                  <c:v>41069</c:v>
                </c:pt>
                <c:pt idx="9" c:formatCode="yyyy/m/d">
                  <c:v>41070</c:v>
                </c:pt>
                <c:pt idx="10" c:formatCode="yyyy/m/d">
                  <c:v>41071</c:v>
                </c:pt>
                <c:pt idx="11" c:formatCode="yyyy/m/d">
                  <c:v>41072</c:v>
                </c:pt>
                <c:pt idx="12" c:formatCode="yyyy/m/d">
                  <c:v>41073</c:v>
                </c:pt>
                <c:pt idx="13" c:formatCode="yyyy/m/d">
                  <c:v>41074</c:v>
                </c:pt>
                <c:pt idx="14" c:formatCode="yyyy/m/d">
                  <c:v>41075</c:v>
                </c:pt>
              </c:numCache>
            </c:numRef>
          </c:cat>
          <c:val>
            <c:numRef>
              <c:f>数据输入!$L$7:$L$21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数据输入!$M$6</c:f>
              <c:strCache>
                <c:ptCount val="1"/>
                <c:pt idx="0">
                  <c:v>呼吸率</c:v>
                </c:pt>
              </c:strCache>
            </c:strRef>
          </c:tx>
          <c:spPr>
            <a:ln w="38100" cap="rnd" cmpd="sng" algn="ctr">
              <a:solidFill>
                <a:schemeClr val="accent2">
                  <a:lumMod val="50000"/>
                </a:schemeClr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数据输入!$M$7:$M$21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7750528"/>
        <c:axId val="117751088"/>
      </c:lineChart>
      <c:dateAx>
        <c:axId val="117750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7751088"/>
        <c:crosses val="autoZero"/>
        <c:auto val="1"/>
        <c:lblOffset val="100"/>
        <c:baseTimeUnit val="days"/>
      </c:dateAx>
      <c:valAx>
        <c:axId val="117751088"/>
        <c:scaling>
          <c:orientation val="minMax"/>
        </c:scaling>
        <c:delete val="0"/>
        <c:axPos val="l"/>
        <c:majorGridlines>
          <c:spPr>
            <a:ln w="12700" cap="rnd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1177505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chemeClr val="accent3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11891128279"/>
          <c:y val="0.296928379000447"/>
          <c:w val="0.319368848187274"/>
          <c:h val="0.52359222943865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"需减重量"</c:f>
              <c:strCache>
                <c:ptCount val="1"/>
                <c:pt idx="0">
                  <c:v>需减重量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elete val="1"/>
          </c:dLbls>
          <c:val>
            <c:numRef>
              <c:f>仪表板!$G$18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7755008"/>
        <c:axId val="117754448"/>
      </c:barChart>
      <c:barChart>
        <c:barDir val="col"/>
        <c:grouping val="stacked"/>
        <c:varyColors val="0"/>
        <c:ser>
          <c:idx val="1"/>
          <c:order val="0"/>
          <c:tx>
            <c:strRef>
              <c:f>"进度"</c:f>
              <c:strCache>
                <c:ptCount val="1"/>
                <c:pt idx="0">
                  <c:v>进度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dLbls>
            <c:delete val="1"/>
          </c:dLbls>
          <c:cat>
            <c:numRef>
              <c:f>仪表板!$G$19</c:f>
              <c:numCache>
                <c:formatCode>0.00%</c:formatCode>
                <c:ptCount val="1"/>
                <c:pt idx="0" c:formatCode="0.00%">
                  <c:v>0.366666666666667</c:v>
                </c:pt>
              </c:numCache>
            </c:numRef>
          </c:cat>
          <c:val>
            <c:numRef>
              <c:f>仪表板!$G$19</c:f>
              <c:numCache>
                <c:formatCode>0.00%</c:formatCode>
                <c:ptCount val="1"/>
                <c:pt idx="0">
                  <c:v>0.366666666666667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7756128"/>
        <c:axId val="117755568"/>
      </c:barChart>
      <c:catAx>
        <c:axId val="117755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7754448"/>
        <c:crosses val="autoZero"/>
        <c:auto val="1"/>
        <c:lblAlgn val="ctr"/>
        <c:lblOffset val="100"/>
        <c:noMultiLvlLbl val="0"/>
      </c:catAx>
      <c:valAx>
        <c:axId val="1177544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117755008"/>
        <c:crosses val="max"/>
        <c:crossBetween val="between"/>
        <c:majorUnit val="0.2"/>
        <c:minorUnit val="0.02"/>
      </c:valAx>
      <c:catAx>
        <c:axId val="117756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7755568"/>
        <c:crosses val="autoZero"/>
        <c:auto val="1"/>
        <c:lblAlgn val="ctr"/>
        <c:lblOffset val="100"/>
        <c:noMultiLvlLbl val="0"/>
      </c:catAx>
      <c:valAx>
        <c:axId val="11775556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117756128"/>
        <c:crosses val="autoZero"/>
        <c:crossBetween val="between"/>
        <c:majorUnit val="0.2"/>
        <c:minorUnit val="0.01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水（盎司）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数据输入!$I$6</c:f>
              <c:strCache>
                <c:ptCount val="1"/>
                <c:pt idx="0">
                  <c:v>水（盎司）</c:v>
                </c:pt>
              </c:strCache>
            </c:strRef>
          </c:tx>
          <c:spPr>
            <a:solidFill>
              <a:schemeClr val="accent1"/>
            </a:solidFill>
          </c:spPr>
          <c:dLbls>
            <c:delete val="1"/>
          </c:dLbls>
          <c:val>
            <c:numRef>
              <c:f>数据输入!$I$7:$I$21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58368"/>
        <c:axId val="117758928"/>
      </c:areaChart>
      <c:catAx>
        <c:axId val="117758368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7758928"/>
        <c:crosses val="autoZero"/>
        <c:auto val="1"/>
        <c:lblAlgn val="ctr"/>
        <c:lblOffset val="100"/>
        <c:noMultiLvlLbl val="0"/>
      </c:catAx>
      <c:valAx>
        <c:axId val="117758928"/>
        <c:scaling>
          <c:orientation val="minMax"/>
        </c:scaling>
        <c:delete val="0"/>
        <c:axPos val="l"/>
        <c:majorGridlines>
          <c:spPr>
            <a:ln w="12700" cap="rnd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 cap="rnd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</a:p>
        </c:txPr>
        <c:crossAx val="117758368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4983207744193"/>
          <c:y val="0.0646900086479732"/>
          <c:w val="0.335842406795925"/>
          <c:h val="0.841868867749399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elete val="1"/>
          </c:dLbls>
          <c:cat>
            <c:strRef>
              <c:f>仪表板!$B$34:$B$38</c:f>
              <c:strCache>
                <c:ptCount val="5"/>
                <c:pt idx="0">
                  <c:v>13% 蛋白质</c:v>
                </c:pt>
                <c:pt idx="1">
                  <c:v>51% 碳水化合物</c:v>
                </c:pt>
                <c:pt idx="2">
                  <c:v>11% 脂肪</c:v>
                </c:pt>
                <c:pt idx="3">
                  <c:v>10% 糖类</c:v>
                </c:pt>
                <c:pt idx="4">
                  <c:v>15% 水（盎司）</c:v>
                </c:pt>
              </c:strCache>
            </c:strRef>
          </c:cat>
          <c:val>
            <c:numRef>
              <c:f>仪表板!$C$34:$C$38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9"/>
          <c:y val="0.0677711320694917"/>
          <c:w val="0.432730844128355"/>
          <c:h val="0.86445773586101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chemeClr val="accent3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12700" cap="rnd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7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'BMI &#20449;&#24687;'!A1"/><Relationship Id="rId8" Type="http://schemas.openxmlformats.org/officeDocument/2006/relationships/hyperlink" Target="#&#25968;&#25454;&#36755;&#20837;!A1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MI &#20449;&#24687;'!A1"/><Relationship Id="rId1" Type="http://schemas.openxmlformats.org/officeDocument/2006/relationships/hyperlink" Target="#&#20202;&#34920;&#26495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5968;&#25454;&#36755;&#20837;!A1"/><Relationship Id="rId1" Type="http://schemas.openxmlformats.org/officeDocument/2006/relationships/hyperlink" Target="#&#20202;&#34920;&#26495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>
          <xdr:nvSpPr>
            <xdr:cNvPr id="2049" name="英寸微调控制箭头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2819400" y="1352550"/>
              <a:ext cx="104775" cy="20002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>
          <xdr:nvSpPr>
            <xdr:cNvPr id="2050" name="英尺微调控制箭头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3495675" y="1352550"/>
              <a:ext cx="95250" cy="20002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28575</xdr:colOff>
      <xdr:row>19</xdr:row>
      <xdr:rowOff>247650</xdr:rowOff>
    </xdr:from>
    <xdr:to>
      <xdr:col>5</xdr:col>
      <xdr:colOff>28575</xdr:colOff>
      <xdr:row>28</xdr:row>
      <xdr:rowOff>123825</xdr:rowOff>
    </xdr:to>
    <xdr:graphicFrame>
      <xdr:nvGraphicFramePr>
        <xdr:cNvPr id="7" name="chtWeight" descr="跟踪体重趋势的折线图。" title="体重"/>
        <xdr:cNvGraphicFramePr/>
      </xdr:nvGraphicFramePr>
      <xdr:xfrm>
        <a:off x="342900" y="3867150"/>
        <a:ext cx="3981450" cy="1447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>
      <xdr:nvGraphicFramePr>
        <xdr:cNvPr id="8" name="chtCaloriesBurned" descr="跟踪燃烧的卡路里的折线图。" title="燃烧的卡路里"/>
        <xdr:cNvGraphicFramePr/>
      </xdr:nvGraphicFramePr>
      <xdr:xfrm>
        <a:off x="4810125" y="3886200"/>
        <a:ext cx="3324225" cy="1447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>
      <xdr:nvGraphicFramePr>
        <xdr:cNvPr id="9" name="chtBP" descr="显示血压趋势的图表" title="图表"/>
        <xdr:cNvGraphicFramePr/>
      </xdr:nvGraphicFramePr>
      <xdr:xfrm>
        <a:off x="323215" y="7534275"/>
        <a:ext cx="3914775" cy="1895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>
      <xdr:nvGraphicFramePr>
        <xdr:cNvPr id="10" name="chtHRandRR" descr="显示脉率、静息心率和呼吸率趋势的图表" title="图表"/>
        <xdr:cNvGraphicFramePr/>
      </xdr:nvGraphicFramePr>
      <xdr:xfrm>
        <a:off x="4810125" y="7534275"/>
        <a:ext cx="3324225" cy="1895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>
      <xdr:nvGraphicFramePr>
        <xdr:cNvPr id="3" name="chtProgress" descr="跟踪减重进度的单个列数据图表。" title="进度图"/>
        <xdr:cNvGraphicFramePr/>
      </xdr:nvGraphicFramePr>
      <xdr:xfrm>
        <a:off x="4699000" y="0"/>
        <a:ext cx="1660525" cy="3771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>
      <xdr:nvGraphicFramePr>
        <xdr:cNvPr id="16" name="chtWaterOz" descr="跟踪水分摄入量（盎司）的面积图。" title="水分摄入量"/>
        <xdr:cNvGraphicFramePr/>
      </xdr:nvGraphicFramePr>
      <xdr:xfrm>
        <a:off x="4772025" y="5657850"/>
        <a:ext cx="3362325" cy="1571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124208</xdr:colOff>
      <xdr:row>3</xdr:row>
      <xdr:rowOff>75737</xdr:rowOff>
    </xdr:to>
    <xdr:grpSp>
      <xdr:nvGrpSpPr>
        <xdr:cNvPr id="27" name="组 5" descr="&quot;&quot;" title="导航图形"/>
        <xdr:cNvGrpSpPr>
          <a:grpSpLocks noChangeAspect="1"/>
        </xdr:cNvGrpSpPr>
      </xdr:nvGrpSpPr>
      <xdr:grpSpPr>
        <a:xfrm>
          <a:off x="95250" y="181610"/>
          <a:ext cx="7391400" cy="408305"/>
          <a:chOff x="9" y="0"/>
          <a:chExt cx="808" cy="44"/>
        </a:xfrm>
      </xdr:grpSpPr>
      <xdr:sp>
        <xdr:nvSpPr>
          <xdr:cNvPr id="32" name="自选图形 4"/>
          <xdr:cNvSpPr>
            <a:spLocks noChangeAspect="1" noChangeArrowheads="1" noTextEdit="1"/>
          </xdr:cNvSpPr>
        </xdr:nvSpPr>
        <xdr:spPr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>
        <xdr:nvSpPr>
          <xdr:cNvPr id="33" name="矩形 32"/>
          <xdr:cNvSpPr>
            <a:spLocks noChangeArrowheads="1"/>
          </xdr:cNvSpPr>
        </xdr:nvSpPr>
        <xdr:spPr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>
        <xdr:nvSpPr>
          <xdr:cNvPr id="34" name="矩形 10"/>
          <xdr:cNvSpPr>
            <a:spLocks noChangeArrowheads="1"/>
          </xdr:cNvSpPr>
        </xdr:nvSpPr>
        <xdr:spPr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</a:ln>
        </xdr:spPr>
      </xdr:sp>
      <xdr:sp>
        <xdr:nvSpPr>
          <xdr:cNvPr id="35" name="任意多边形 34"/>
          <xdr:cNvSpPr/>
        </xdr:nvSpPr>
        <xdr:spPr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>
        <xdr:nvSpPr>
          <xdr:cNvPr id="36" name="任意多边形  9"/>
          <xdr:cNvSpPr/>
        </xdr:nvSpPr>
        <xdr:spPr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>
        <xdr:nvSpPr>
          <xdr:cNvPr id="31" name="任意多边形  8"/>
          <xdr:cNvSpPr/>
        </xdr:nvSpPr>
        <xdr:spPr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1</xdr:row>
      <xdr:rowOff>12573</xdr:rowOff>
    </xdr:from>
    <xdr:to>
      <xdr:col>3</xdr:col>
      <xdr:colOff>172764</xdr:colOff>
      <xdr:row>3</xdr:row>
      <xdr:rowOff>20785</xdr:rowOff>
    </xdr:to>
    <xdr:sp>
      <xdr:nvSpPr>
        <xdr:cNvPr id="28" name="减重跟踪器" descr="导航按钮" title="减重跟踪器"/>
        <xdr:cNvSpPr/>
      </xdr:nvSpPr>
      <xdr:spPr>
        <a:xfrm>
          <a:off x="590550" y="183515"/>
          <a:ext cx="2392045" cy="3511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  <a:endParaRPr lang="zh-CN" altLang="zh-CN" sz="1100" b="1">
            <a:solidFill>
              <a:schemeClr val="accent2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/>
  </xdr:twoCellAnchor>
  <xdr:twoCellAnchor editAs="oneCell">
    <xdr:from>
      <xdr:col>3</xdr:col>
      <xdr:colOff>344253</xdr:colOff>
      <xdr:row>1</xdr:row>
      <xdr:rowOff>7328</xdr:rowOff>
    </xdr:from>
    <xdr:to>
      <xdr:col>5</xdr:col>
      <xdr:colOff>239792</xdr:colOff>
      <xdr:row>3</xdr:row>
      <xdr:rowOff>15540</xdr:rowOff>
    </xdr:to>
    <xdr:sp>
      <xdr:nvSpPr>
        <xdr:cNvPr id="29" name="数据输入" descr="导航按钮" title="数据输入">
          <a:hlinkClick xmlns:r="http://schemas.openxmlformats.org/officeDocument/2006/relationships" r:id="rId8"/>
        </xdr:cNvPr>
        <xdr:cNvSpPr/>
      </xdr:nvSpPr>
      <xdr:spPr>
        <a:xfrm>
          <a:off x="3154045" y="178435"/>
          <a:ext cx="1381125" cy="3511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  <a:endParaRPr lang="zh-CN" altLang="zh-CN" sz="1100" b="1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/>
  </xdr:twoCellAnchor>
  <xdr:twoCellAnchor editAs="oneCell">
    <xdr:from>
      <xdr:col>5</xdr:col>
      <xdr:colOff>382700</xdr:colOff>
      <xdr:row>1</xdr:row>
      <xdr:rowOff>19050</xdr:rowOff>
    </xdr:from>
    <xdr:to>
      <xdr:col>7</xdr:col>
      <xdr:colOff>468692</xdr:colOff>
      <xdr:row>3</xdr:row>
      <xdr:rowOff>16853</xdr:rowOff>
    </xdr:to>
    <xdr:sp>
      <xdr:nvSpPr>
        <xdr:cNvPr id="30" name="BMI 信息" descr="导航按钮" title="BMI 信息">
          <a:hlinkClick xmlns:r="http://schemas.openxmlformats.org/officeDocument/2006/relationships" r:id="rId9"/>
        </xdr:cNvPr>
        <xdr:cNvSpPr/>
      </xdr:nvSpPr>
      <xdr:spPr>
        <a:xfrm>
          <a:off x="4678045" y="190500"/>
          <a:ext cx="1172210" cy="340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>
      <xdr:nvGraphicFramePr>
        <xdr:cNvPr id="2" name="chtIntake2" descr="跟踪摄入量的环形图（如蛋白质、碳水化合物、脂肪、糖类和水）。" title="摄入量趋势"/>
        <xdr:cNvGraphicFramePr/>
      </xdr:nvGraphicFramePr>
      <xdr:xfrm>
        <a:off x="0" y="5662295"/>
        <a:ext cx="4895850" cy="1746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10</xdr:col>
      <xdr:colOff>361950</xdr:colOff>
      <xdr:row>3</xdr:row>
      <xdr:rowOff>60338</xdr:rowOff>
    </xdr:to>
    <xdr:grpSp>
      <xdr:nvGrpSpPr>
        <xdr:cNvPr id="17" name="导航图形" descr="&quot;&quot;" title="导航图形"/>
        <xdr:cNvGrpSpPr>
          <a:grpSpLocks noChangeAspect="1"/>
        </xdr:cNvGrpSpPr>
      </xdr:nvGrpSpPr>
      <xdr:grpSpPr>
        <a:xfrm>
          <a:off x="95250" y="184150"/>
          <a:ext cx="9648825" cy="390525"/>
          <a:chOff x="9" y="0"/>
          <a:chExt cx="1056" cy="42"/>
        </a:xfrm>
      </xdr:grpSpPr>
      <xdr:sp>
        <xdr:nvSpPr>
          <xdr:cNvPr id="25" name="任意多边形  8"/>
          <xdr:cNvSpPr/>
        </xdr:nvSpPr>
        <xdr:spPr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>
        <xdr:nvSpPr>
          <xdr:cNvPr id="21" name="自选图形 4"/>
          <xdr:cNvSpPr>
            <a:spLocks noChangeAspect="1" noChangeArrowheads="1" noTextEdit="1"/>
          </xdr:cNvSpPr>
        </xdr:nvSpPr>
        <xdr:spPr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>
        <xdr:nvSpPr>
          <xdr:cNvPr id="22" name="矩形 21"/>
          <xdr:cNvSpPr>
            <a:spLocks noChangeArrowheads="1"/>
          </xdr:cNvSpPr>
        </xdr:nvSpPr>
        <xdr:spPr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>
        <xdr:nvSpPr>
          <xdr:cNvPr id="24" name="矩形 10"/>
          <xdr:cNvSpPr>
            <a:spLocks noChangeArrowheads="1"/>
          </xdr:cNvSpPr>
        </xdr:nvSpPr>
        <xdr:spPr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</a:ln>
        </xdr:spPr>
      </xdr:sp>
      <xdr:sp>
        <xdr:nvSpPr>
          <xdr:cNvPr id="26" name="任意多边形 25"/>
          <xdr:cNvSpPr/>
        </xdr:nvSpPr>
        <xdr:spPr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>
        <xdr:nvSpPr>
          <xdr:cNvPr id="23" name="任意多边形 9"/>
          <xdr:cNvSpPr/>
        </xdr:nvSpPr>
        <xdr:spPr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>
      <xdr:nvSpPr>
        <xdr:cNvPr id="18" name="减重跟踪器" descr="导航按钮" title="减重跟踪器">
          <a:hlinkClick xmlns:r="http://schemas.openxmlformats.org/officeDocument/2006/relationships" r:id="rId1"/>
        </xdr:cNvPr>
        <xdr:cNvSpPr/>
      </xdr:nvSpPr>
      <xdr:spPr>
        <a:xfrm>
          <a:off x="561975" y="186055"/>
          <a:ext cx="2416810" cy="3517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3</xdr:col>
      <xdr:colOff>1093016</xdr:colOff>
      <xdr:row>1</xdr:row>
      <xdr:rowOff>9757</xdr:rowOff>
    </xdr:from>
    <xdr:to>
      <xdr:col>5</xdr:col>
      <xdr:colOff>91529</xdr:colOff>
      <xdr:row>3</xdr:row>
      <xdr:rowOff>18625</xdr:rowOff>
    </xdr:to>
    <xdr:sp>
      <xdr:nvSpPr>
        <xdr:cNvPr id="19" name="数据输入" descr="导航按钮" title="数据输入"/>
        <xdr:cNvSpPr/>
      </xdr:nvSpPr>
      <xdr:spPr>
        <a:xfrm>
          <a:off x="3150235" y="180975"/>
          <a:ext cx="1379855" cy="3517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  <a:endParaRPr lang="zh-CN" altLang="zh-CN">
            <a:solidFill>
              <a:schemeClr val="accent2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234263</xdr:colOff>
      <xdr:row>1</xdr:row>
      <xdr:rowOff>11071</xdr:rowOff>
    </xdr:from>
    <xdr:to>
      <xdr:col>5</xdr:col>
      <xdr:colOff>1404683</xdr:colOff>
      <xdr:row>3</xdr:row>
      <xdr:rowOff>19939</xdr:rowOff>
    </xdr:to>
    <xdr:sp>
      <xdr:nvSpPr>
        <xdr:cNvPr id="20" name="BMI 信息" descr="导航按钮" title="BMI 信息">
          <a:hlinkClick xmlns:r="http://schemas.openxmlformats.org/officeDocument/2006/relationships" r:id="rId2"/>
        </xdr:cNvPr>
        <xdr:cNvSpPr/>
      </xdr:nvSpPr>
      <xdr:spPr>
        <a:xfrm>
          <a:off x="4672330" y="182245"/>
          <a:ext cx="1170940" cy="3517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10</xdr:col>
      <xdr:colOff>64542</xdr:colOff>
      <xdr:row>3</xdr:row>
      <xdr:rowOff>70491</xdr:rowOff>
    </xdr:to>
    <xdr:grpSp>
      <xdr:nvGrpSpPr>
        <xdr:cNvPr id="5" name="导航图形" descr="&quot;&quot;" title="导航图形"/>
        <xdr:cNvGrpSpPr>
          <a:grpSpLocks noChangeAspect="1"/>
        </xdr:cNvGrpSpPr>
      </xdr:nvGrpSpPr>
      <xdr:grpSpPr>
        <a:xfrm>
          <a:off x="93980" y="175260"/>
          <a:ext cx="7637780" cy="409575"/>
          <a:chOff x="9" y="0"/>
          <a:chExt cx="845" cy="44"/>
        </a:xfrm>
      </xdr:grpSpPr>
      <xdr:sp>
        <xdr:nvSpPr>
          <xdr:cNvPr id="11" name="任意多边形 8"/>
          <xdr:cNvSpPr/>
        </xdr:nvSpPr>
        <xdr:spPr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>
        <xdr:nvSpPr>
          <xdr:cNvPr id="6" name="自选图形 4"/>
          <xdr:cNvSpPr>
            <a:spLocks noChangeAspect="1" noChangeArrowheads="1" noTextEdit="1"/>
          </xdr:cNvSpPr>
        </xdr:nvSpPr>
        <xdr:spPr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>
        <xdr:nvSpPr>
          <xdr:cNvPr id="7" name="矩形 6"/>
          <xdr:cNvSpPr>
            <a:spLocks noChangeArrowheads="1"/>
          </xdr:cNvSpPr>
        </xdr:nvSpPr>
        <xdr:spPr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>
        <xdr:nvSpPr>
          <xdr:cNvPr id="9" name="任意多边形 9"/>
          <xdr:cNvSpPr/>
        </xdr:nvSpPr>
        <xdr:spPr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>
        <xdr:nvSpPr>
          <xdr:cNvPr id="10" name="任意多边形 10"/>
          <xdr:cNvSpPr>
            <a:spLocks noChangeArrowheads="1"/>
          </xdr:cNvSpPr>
        </xdr:nvSpPr>
        <xdr:spPr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</a:ln>
        </xdr:spPr>
      </xdr:sp>
      <xdr:sp>
        <xdr:nvSpPr>
          <xdr:cNvPr id="8" name="任意多边形 7"/>
          <xdr:cNvSpPr/>
        </xdr:nvSpPr>
        <xdr:spPr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3</xdr:col>
      <xdr:colOff>308935</xdr:colOff>
      <xdr:row>3</xdr:row>
      <xdr:rowOff>15437</xdr:rowOff>
    </xdr:to>
    <xdr:sp>
      <xdr:nvSpPr>
        <xdr:cNvPr id="12" name="减重跟踪器" descr="导航按钮" title="减重跟踪器">
          <a:hlinkClick xmlns:r="http://schemas.openxmlformats.org/officeDocument/2006/relationships" r:id="rId1"/>
        </xdr:cNvPr>
        <xdr:cNvSpPr/>
      </xdr:nvSpPr>
      <xdr:spPr>
        <a:xfrm>
          <a:off x="556260" y="177800"/>
          <a:ext cx="2390775" cy="3517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3</xdr:col>
      <xdr:colOff>478367</xdr:colOff>
      <xdr:row>1</xdr:row>
      <xdr:rowOff>1314</xdr:rowOff>
    </xdr:from>
    <xdr:to>
      <xdr:col>5</xdr:col>
      <xdr:colOff>243041</xdr:colOff>
      <xdr:row>3</xdr:row>
      <xdr:rowOff>10182</xdr:rowOff>
    </xdr:to>
    <xdr:sp>
      <xdr:nvSpPr>
        <xdr:cNvPr id="13" name="数据输入" descr="导航按钮" title="数据输入">
          <a:hlinkClick xmlns:r="http://schemas.openxmlformats.org/officeDocument/2006/relationships" r:id="rId2"/>
        </xdr:cNvPr>
        <xdr:cNvSpPr/>
      </xdr:nvSpPr>
      <xdr:spPr>
        <a:xfrm>
          <a:off x="3116580" y="172720"/>
          <a:ext cx="1364615" cy="3517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384235</xdr:colOff>
      <xdr:row>1</xdr:row>
      <xdr:rowOff>2628</xdr:rowOff>
    </xdr:from>
    <xdr:to>
      <xdr:col>7</xdr:col>
      <xdr:colOff>170425</xdr:colOff>
      <xdr:row>3</xdr:row>
      <xdr:rowOff>11496</xdr:rowOff>
    </xdr:to>
    <xdr:sp>
      <xdr:nvSpPr>
        <xdr:cNvPr id="14" name="BMI 信息" descr="导航按钮" title="BMI 信息"/>
        <xdr:cNvSpPr/>
      </xdr:nvSpPr>
      <xdr:spPr>
        <a:xfrm>
          <a:off x="4622800" y="173990"/>
          <a:ext cx="1157605" cy="3517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2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BMI 提示" descr="含有信息的 BMI 提示" title="形状"/>
        <xdr:cNvGrpSpPr/>
      </xdr:nvGrpSpPr>
      <xdr:grpSpPr>
        <a:xfrm>
          <a:off x="3837940" y="1221740"/>
          <a:ext cx="4239260" cy="1092200"/>
          <a:chOff x="2914649" y="1047750"/>
          <a:chExt cx="4238626" cy="790575"/>
        </a:xfrm>
      </xdr:grpSpPr>
      <xdr:grpSp>
        <xdr:nvGrpSpPr>
          <xdr:cNvPr id="4099" name="组合 3"/>
          <xdr:cNvGrpSpPr>
            <a:grpSpLocks noChangeAspect="1"/>
          </xdr:cNvGrpSpPr>
        </xdr:nvGrpSpPr>
        <xdr:grpSpPr>
          <a:xfrm>
            <a:off x="2933700" y="1181100"/>
            <a:ext cx="276225" cy="171450"/>
            <a:chOff x="348" y="244"/>
            <a:chExt cx="29" cy="18"/>
          </a:xfrm>
        </xdr:grpSpPr>
        <xdr:sp>
          <xdr:nvSpPr>
            <xdr:cNvPr id="4102" name="任意多边形 6"/>
            <xdr:cNvSpPr>
              <a:spLocks noChangeAspect="1"/>
            </xdr:cNvSpPr>
          </xdr:nvSpPr>
          <xdr:spPr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</a:ln>
          </xdr:spPr>
        </xdr:sp>
        <xdr:sp>
          <xdr:nvSpPr>
            <xdr:cNvPr id="4101" name="任意多边形 5"/>
            <xdr:cNvSpPr>
              <a:spLocks noChangeAspect="1" noEditPoints="1"/>
            </xdr:cNvSpPr>
          </xdr:nvSpPr>
          <xdr:spPr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</a:ln>
          </xdr:spPr>
        </xdr:sp>
      </xdr:grpSp>
      <xdr:sp>
        <xdr:nvSpPr>
          <xdr:cNvPr id="16" name="矩形标注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lang="fi-FI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BMI:</a:t>
            </a:r>
            <a:r>
              <a:rPr lang="zh-CN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身体质量指数是根据您的身高和体重测定身体脂肪的方法，</a:t>
            </a:r>
            <a:r>
              <a:rPr lang="zh-CN" altLang="en-US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广泛适用于成年男性和女性。它是只是一种用于计算体重的方法，且不考虑您的体型、构造、当前健康状况、饮食或运动。</a:t>
            </a:r>
            <a:r>
              <a:rPr lang="zh-CN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这只是一个指导原则。</a:t>
            </a:r>
            <a:endParaRPr kumimoji="0" lang="en-US" sz="400" b="0" i="0" u="none" strike="noStrike" kern="0" cap="none" spc="20" normalizeH="0" baseline="0" noProof="0">
              <a:ln>
                <a:noFill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数据" displayName="数据" ref="B6:M21">
  <autoFilter ref="B6:M21"/>
  <tableColumns count="12">
    <tableColumn id="1" name="日期" totalsRowLabel="Total"/>
    <tableColumn id="2" name="体重"/>
    <tableColumn id="3" name="燃烧的卡路里"/>
    <tableColumn id="4" name="蛋白质"/>
    <tableColumn id="5" name="碳水化合物"/>
    <tableColumn id="6" name="脂肪"/>
    <tableColumn id="7" name="糖类"/>
    <tableColumn id="8" name="水（盎司）"/>
    <tableColumn id="9" name="收缩压"/>
    <tableColumn id="10" name="舒张压"/>
    <tableColumn id="11" name="静息心率"/>
    <tableColumn id="12" name="呼吸率" totalsRowFunction="sum"/>
  </tableColumns>
  <tableStyleInfo name="体重 Loss Tracker" showFirstColumn="0" showLastColumn="0" showRowStripes="1" showColumnStripes="0"/>
</table>
</file>

<file path=xl/tables/table2.xml><?xml version="1.0" encoding="utf-8"?>
<table xmlns="http://schemas.openxmlformats.org/spreadsheetml/2006/main" id="2" name="BMI信息" displayName="BMI信息" ref="B6:D12" totalsRowShown="0">
  <autoFilter ref="B6:D12"/>
  <tableColumns count="3">
    <tableColumn id="1" name="BMI 类别"/>
    <tableColumn id="2" name="低端"/>
    <tableColumn id="3" name="高端"/>
  </tableColumns>
  <tableStyleInfo name="体重 Loss Tracker" showFirstColumn="0" showLastColumn="0" showRowStripes="1" showColumnStripes="0"/>
</table>
</file>

<file path=xl/theme/theme1.xml><?xml version="1.0" encoding="utf-8"?>
<a:theme xmlns:a="http://schemas.openxmlformats.org/drawingml/2006/main" name="Spring">
  <a:themeElements>
    <a:clrScheme name="体重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体重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B1:K42"/>
  <sheetViews>
    <sheetView showGridLines="0" tabSelected="1" zoomScale="80" zoomScaleNormal="80" workbookViewId="0">
      <selection activeCell="N56" sqref="N56"/>
    </sheetView>
  </sheetViews>
  <sheetFormatPr defaultColWidth="9" defaultRowHeight="12.75"/>
  <cols>
    <col min="1" max="1" width="4.125" style="2" customWidth="1"/>
    <col min="2" max="2" width="19.875" style="2" customWidth="1"/>
    <col min="3" max="3" width="12.875" style="2" customWidth="1"/>
    <col min="4" max="4" width="8.875" style="2" customWidth="1"/>
    <col min="5" max="5" width="10.625" style="2" customWidth="1"/>
    <col min="6" max="6" width="5.25" style="2" customWidth="1"/>
    <col min="7" max="7" width="9" style="2"/>
    <col min="8" max="8" width="7.25" style="2" customWidth="1"/>
    <col min="9" max="9" width="8.5" style="2" customWidth="1"/>
    <col min="10" max="11" width="10.25" style="2" customWidth="1"/>
    <col min="12" max="16384" width="9" style="2"/>
  </cols>
  <sheetData>
    <row r="1" s="1" customFormat="1" ht="13.5" customHeight="1"/>
    <row r="2" s="1" customFormat="1" ht="13.5" customHeight="1"/>
    <row r="3" s="1" customFormat="1" ht="13.5" customHeight="1"/>
    <row r="5" ht="21" customHeight="1" spans="2:11">
      <c r="B5" s="21" t="s">
        <v>0</v>
      </c>
      <c r="C5" s="21"/>
      <c r="D5" s="21"/>
      <c r="E5" s="21"/>
      <c r="F5" s="22"/>
      <c r="G5" s="23" t="s">
        <v>1</v>
      </c>
      <c r="H5" s="23"/>
      <c r="I5" s="23"/>
      <c r="J5" s="46"/>
      <c r="K5" s="46"/>
    </row>
    <row r="6" ht="13.5" customHeight="1" spans="10:11">
      <c r="J6" s="47">
        <f>完成百分比</f>
        <v>0.366666666666667</v>
      </c>
      <c r="K6" s="47"/>
    </row>
    <row r="7" ht="16.5" customHeight="1" spans="2:11">
      <c r="B7" s="24" t="s">
        <v>2</v>
      </c>
      <c r="C7" s="25" t="s">
        <v>3</v>
      </c>
      <c r="D7" s="25" t="s">
        <v>4</v>
      </c>
      <c r="E7" s="26"/>
      <c r="J7" s="48"/>
      <c r="K7" s="48"/>
    </row>
    <row r="8" ht="19.5" customHeight="1" spans="2:11">
      <c r="B8" s="27">
        <v>43252</v>
      </c>
      <c r="C8" s="28">
        <v>210</v>
      </c>
      <c r="D8" s="29">
        <v>7</v>
      </c>
      <c r="E8" s="30">
        <v>10</v>
      </c>
      <c r="J8" s="48"/>
      <c r="K8" s="48"/>
    </row>
    <row r="9" ht="9" customHeight="1" spans="10:11">
      <c r="J9" s="48"/>
      <c r="K9" s="48"/>
    </row>
    <row r="10" customHeight="1" spans="2:11">
      <c r="B10" s="31" t="s">
        <v>5</v>
      </c>
      <c r="C10" s="31"/>
      <c r="D10" s="32" t="s">
        <v>6</v>
      </c>
      <c r="J10" s="49" t="str">
        <f>IF(J6&gt;=1,"祝贺你！","已完成！")</f>
        <v>已完成！</v>
      </c>
      <c r="K10" s="49"/>
    </row>
    <row r="11" ht="26.25" spans="2:4">
      <c r="B11" s="33">
        <f>D8*12+E8</f>
        <v>94</v>
      </c>
      <c r="D11" s="33">
        <f>(体重/身高^2)*703</f>
        <v>16.7077863286555</v>
      </c>
    </row>
    <row r="12" ht="9" customHeight="1"/>
    <row r="13" spans="2:5">
      <c r="B13" s="25" t="s">
        <v>7</v>
      </c>
      <c r="C13" s="34" t="s">
        <v>8</v>
      </c>
      <c r="D13" s="35"/>
      <c r="E13" s="26"/>
    </row>
    <row r="14" ht="18" spans="2:5">
      <c r="B14" s="36">
        <v>180</v>
      </c>
      <c r="C14" s="37">
        <v>8</v>
      </c>
      <c r="D14" s="38" t="s">
        <v>9</v>
      </c>
      <c r="E14" s="39"/>
    </row>
    <row r="15" ht="9" customHeight="1"/>
    <row r="16" spans="2:5">
      <c r="B16" s="40" t="s">
        <v>10</v>
      </c>
      <c r="C16" s="15"/>
      <c r="D16" s="40" t="s">
        <v>11</v>
      </c>
      <c r="E16" s="40"/>
    </row>
    <row r="17" ht="26.25" spans="2:7">
      <c r="B17" s="41">
        <f>B8+D17</f>
        <v>43308</v>
      </c>
      <c r="C17" s="41"/>
      <c r="D17" s="33">
        <f>C14*LOOKUP(D14,{"days","months","weeks"},{1,30,7})</f>
        <v>56</v>
      </c>
      <c r="F17" s="42" t="s">
        <v>12</v>
      </c>
      <c r="G17" s="42" t="s">
        <v>13</v>
      </c>
    </row>
    <row r="18" spans="6:7">
      <c r="F18" s="43">
        <f>开始日期</f>
        <v>43252</v>
      </c>
      <c r="G18" s="44">
        <f>(体重-目标体重)</f>
        <v>30</v>
      </c>
    </row>
    <row r="19" spans="6:7">
      <c r="F19" s="43">
        <f>目标日期</f>
        <v>43308</v>
      </c>
      <c r="G19" s="45">
        <f>((体重-目标体重)-(LastWeight-目标体重))/(体重-目标体重)</f>
        <v>0.366666666666667</v>
      </c>
    </row>
    <row r="20" ht="21" customHeight="1" spans="2:11">
      <c r="B20" s="21" t="s">
        <v>14</v>
      </c>
      <c r="C20" s="21"/>
      <c r="D20" s="21"/>
      <c r="E20" s="21"/>
      <c r="F20" s="21"/>
      <c r="G20" s="21"/>
      <c r="H20" s="21"/>
      <c r="I20" s="22"/>
      <c r="J20" s="22"/>
      <c r="K20" s="22"/>
    </row>
    <row r="21" ht="13.5"/>
    <row r="30" ht="21" customHeight="1" spans="2:11">
      <c r="B30" s="21" t="s">
        <v>15</v>
      </c>
      <c r="C30" s="21"/>
      <c r="D30" s="21"/>
      <c r="E30" s="21"/>
      <c r="F30" s="21"/>
      <c r="G30" s="21"/>
      <c r="H30" s="21"/>
      <c r="I30" s="22"/>
      <c r="J30" s="22"/>
      <c r="K30" s="22"/>
    </row>
    <row r="31" ht="13.5"/>
    <row r="34" spans="2:5">
      <c r="B34" s="42" t="str">
        <f>TEXT(C34/SUM($C$34:$C$38),"0%")&amp;" "&amp;数据[[#Headers],[蛋白质]]</f>
        <v>13% 蛋白质</v>
      </c>
      <c r="C34" s="42">
        <f>SUM(数据[蛋白质])</f>
        <v>915</v>
      </c>
      <c r="D34" s="42"/>
      <c r="E34" s="42"/>
    </row>
    <row r="35" spans="2:5">
      <c r="B35" s="42" t="str">
        <f>TEXT(C35/SUM($C$34:$C$38),"0%")&amp;" "&amp;数据[[#Headers],[碳水化合物]]</f>
        <v>51% 碳水化合物</v>
      </c>
      <c r="C35" s="42">
        <f>SUM(数据[碳水化合物])</f>
        <v>3460</v>
      </c>
      <c r="D35" s="42"/>
      <c r="E35" s="42"/>
    </row>
    <row r="36" spans="2:5">
      <c r="B36" s="42" t="str">
        <f>TEXT(C36/SUM($C$34:$C$38),"0%")&amp;" "&amp;数据[[#Headers],[脂肪]]</f>
        <v>11% 脂肪</v>
      </c>
      <c r="C36" s="42">
        <f>SUM(数据[脂肪])</f>
        <v>745</v>
      </c>
      <c r="D36" s="42"/>
      <c r="E36" s="42"/>
    </row>
    <row r="37" spans="2:5">
      <c r="B37" s="42" t="str">
        <f>TEXT(C37/SUM($C$34:$C$38),"0%")&amp;" "&amp;数据[[#Headers],[糖类]]</f>
        <v>10% 糖类</v>
      </c>
      <c r="C37" s="42">
        <f>SUM(数据[糖类])</f>
        <v>675</v>
      </c>
      <c r="D37" s="42"/>
      <c r="E37" s="42"/>
    </row>
    <row r="38" spans="2:5">
      <c r="B38" s="42" t="str">
        <f>TEXT(C38/SUM($C$34:$C$38),"0%")&amp;" "&amp;数据[[#Headers],[水（盎司）]]</f>
        <v>15% 水（盎司）</v>
      </c>
      <c r="C38" s="42">
        <f>SUM(数据[水（盎司）])</f>
        <v>1018</v>
      </c>
      <c r="D38" s="42"/>
      <c r="E38" s="42"/>
    </row>
    <row r="41" ht="13.5" spans="2:11">
      <c r="B41" s="21" t="s">
        <v>16</v>
      </c>
      <c r="C41" s="21"/>
      <c r="D41" s="21"/>
      <c r="E41" s="21"/>
      <c r="F41" s="21"/>
      <c r="G41" s="21"/>
      <c r="H41" s="21"/>
      <c r="I41" s="22"/>
      <c r="J41" s="22"/>
      <c r="K41" s="22"/>
    </row>
    <row r="42" ht="13.5"/>
  </sheetData>
  <mergeCells count="8">
    <mergeCell ref="B5:E5"/>
    <mergeCell ref="B10:C10"/>
    <mergeCell ref="J10:K10"/>
    <mergeCell ref="C13:D13"/>
    <mergeCell ref="D14:E14"/>
    <mergeCell ref="D16:E16"/>
    <mergeCell ref="B17:C17"/>
    <mergeCell ref="J6:K9"/>
  </mergeCells>
  <dataValidations count="3">
    <dataValidation allowBlank="1" showInputMessage="1" sqref="B14"/>
    <dataValidation type="list" allowBlank="1" showInputMessage="1" sqref="C14">
      <formula1>"1,2,3,4,5,6,7,8,9,10,11,12"</formula1>
    </dataValidation>
    <dataValidation type="list" allowBlank="1" showInputMessage="1" sqref="D14:E14">
      <formula1>"天数,周数,月数"</formula1>
    </dataValidation>
  </dataValidations>
  <printOptions horizontalCentered="1"/>
  <pageMargins left="0.25" right="0.25" top="0.75" bottom="0.75" header="0.3" footer="0.3"/>
  <pageSetup paperSize="1" scale="84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英寸微调控制箭头" r:id="rId3">
              <controlPr print="0" defaultSize="0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英尺微调控制箭头" r:id="rId4">
              <controlPr print="0" defaultSize="0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  <pageSetUpPr fitToPage="1"/>
  </sheetPr>
  <dimension ref="B1:M21"/>
  <sheetViews>
    <sheetView showGridLines="0" workbookViewId="0">
      <selection activeCell="A1" sqref="A1"/>
    </sheetView>
  </sheetViews>
  <sheetFormatPr defaultColWidth="9" defaultRowHeight="20.25" customHeight="1"/>
  <cols>
    <col min="1" max="1" width="4.125" style="11" customWidth="1"/>
    <col min="2" max="2" width="12.375" style="11" customWidth="1"/>
    <col min="3" max="3" width="10.5" style="11" customWidth="1"/>
    <col min="4" max="4" width="20.25" style="11" customWidth="1"/>
    <col min="5" max="5" width="11" style="11" customWidth="1"/>
    <col min="6" max="6" width="19" style="11" customWidth="1"/>
    <col min="7" max="7" width="7.625" style="11" customWidth="1"/>
    <col min="8" max="8" width="10.25" style="11" customWidth="1"/>
    <col min="9" max="9" width="13" style="11" customWidth="1"/>
    <col min="10" max="10" width="15" style="11" customWidth="1"/>
    <col min="11" max="11" width="16" style="11" customWidth="1"/>
    <col min="12" max="12" width="17" style="11" customWidth="1"/>
    <col min="13" max="13" width="18.625" style="11" customWidth="1"/>
    <col min="14" max="16384" width="9" style="11"/>
  </cols>
  <sheetData>
    <row r="1" s="1" customFormat="1" ht="13.5" customHeight="1"/>
    <row r="2" s="1" customFormat="1" ht="13.5" customHeight="1"/>
    <row r="3" s="1" customFormat="1" ht="13.5" customHeight="1"/>
    <row r="5" customHeight="1" spans="5:13">
      <c r="E5" s="12" t="s">
        <v>17</v>
      </c>
      <c r="F5" s="13"/>
      <c r="G5" s="13"/>
      <c r="H5" s="13"/>
      <c r="I5" s="13"/>
      <c r="J5" s="17" t="s">
        <v>18</v>
      </c>
      <c r="K5" s="18"/>
      <c r="L5" s="18"/>
      <c r="M5" s="19"/>
    </row>
    <row r="6" customHeight="1" spans="2:13">
      <c r="B6" s="3" t="s">
        <v>19</v>
      </c>
      <c r="C6" s="3" t="s">
        <v>13</v>
      </c>
      <c r="D6" s="3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4" t="s">
        <v>25</v>
      </c>
      <c r="J6" s="5" t="s">
        <v>26</v>
      </c>
      <c r="K6" s="5" t="s">
        <v>27</v>
      </c>
      <c r="L6" s="5" t="s">
        <v>28</v>
      </c>
      <c r="M6" s="5" t="s">
        <v>29</v>
      </c>
    </row>
    <row r="7" customHeight="1" spans="2:13">
      <c r="B7" s="14">
        <v>41061</v>
      </c>
      <c r="C7" s="15">
        <v>205</v>
      </c>
      <c r="D7" s="15">
        <v>1500</v>
      </c>
      <c r="E7" s="16">
        <v>50</v>
      </c>
      <c r="F7" s="16">
        <v>200</v>
      </c>
      <c r="G7" s="16">
        <v>20</v>
      </c>
      <c r="H7" s="16">
        <v>50</v>
      </c>
      <c r="I7" s="16">
        <v>50</v>
      </c>
      <c r="J7" s="20">
        <v>125</v>
      </c>
      <c r="K7" s="20">
        <v>75</v>
      </c>
      <c r="L7" s="20">
        <v>65</v>
      </c>
      <c r="M7" s="20">
        <v>10</v>
      </c>
    </row>
    <row r="8" customHeight="1" spans="2:13">
      <c r="B8" s="14">
        <v>41062</v>
      </c>
      <c r="C8" s="15">
        <v>203</v>
      </c>
      <c r="D8" s="15">
        <v>2000</v>
      </c>
      <c r="E8" s="16">
        <v>60</v>
      </c>
      <c r="F8" s="16">
        <v>200</v>
      </c>
      <c r="G8" s="16">
        <v>40</v>
      </c>
      <c r="H8" s="16">
        <v>40</v>
      </c>
      <c r="I8" s="16">
        <v>64</v>
      </c>
      <c r="J8" s="20">
        <v>125</v>
      </c>
      <c r="K8" s="20">
        <v>75</v>
      </c>
      <c r="L8" s="20">
        <v>63</v>
      </c>
      <c r="M8" s="20">
        <v>10</v>
      </c>
    </row>
    <row r="9" customHeight="1" spans="2:13">
      <c r="B9" s="14">
        <v>41063</v>
      </c>
      <c r="C9" s="15">
        <v>202</v>
      </c>
      <c r="D9" s="15">
        <v>2000</v>
      </c>
      <c r="E9" s="16">
        <v>55</v>
      </c>
      <c r="F9" s="16">
        <v>220</v>
      </c>
      <c r="G9" s="16">
        <v>25</v>
      </c>
      <c r="H9" s="16">
        <v>35</v>
      </c>
      <c r="I9" s="16">
        <v>64</v>
      </c>
      <c r="J9" s="20">
        <v>124</v>
      </c>
      <c r="K9" s="20">
        <v>75</v>
      </c>
      <c r="L9" s="20">
        <v>65</v>
      </c>
      <c r="M9" s="20">
        <v>10</v>
      </c>
    </row>
    <row r="10" customHeight="1" spans="2:13">
      <c r="B10" s="14">
        <v>41064</v>
      </c>
      <c r="C10" s="15">
        <v>202</v>
      </c>
      <c r="D10" s="15">
        <v>2000</v>
      </c>
      <c r="E10" s="16">
        <v>55</v>
      </c>
      <c r="F10" s="16">
        <v>260</v>
      </c>
      <c r="G10" s="16">
        <v>45</v>
      </c>
      <c r="H10" s="16">
        <v>45</v>
      </c>
      <c r="I10" s="16">
        <v>55</v>
      </c>
      <c r="J10" s="20">
        <v>135</v>
      </c>
      <c r="K10" s="20">
        <v>70</v>
      </c>
      <c r="L10" s="20">
        <v>60</v>
      </c>
      <c r="M10" s="20">
        <v>10</v>
      </c>
    </row>
    <row r="11" customHeight="1" spans="2:13">
      <c r="B11" s="14">
        <v>41065</v>
      </c>
      <c r="C11" s="15">
        <v>201</v>
      </c>
      <c r="D11" s="15">
        <v>1500</v>
      </c>
      <c r="E11" s="16">
        <v>60</v>
      </c>
      <c r="F11" s="16">
        <v>250</v>
      </c>
      <c r="G11" s="16">
        <v>70</v>
      </c>
      <c r="H11" s="16">
        <v>35</v>
      </c>
      <c r="I11" s="16">
        <v>100</v>
      </c>
      <c r="J11" s="20">
        <v>130</v>
      </c>
      <c r="K11" s="20">
        <v>75</v>
      </c>
      <c r="L11" s="20">
        <v>60</v>
      </c>
      <c r="M11" s="20">
        <v>10</v>
      </c>
    </row>
    <row r="12" customHeight="1" spans="2:13">
      <c r="B12" s="14">
        <v>41066</v>
      </c>
      <c r="C12" s="15">
        <v>200</v>
      </c>
      <c r="D12" s="15">
        <v>1400</v>
      </c>
      <c r="E12" s="16">
        <v>50</v>
      </c>
      <c r="F12" s="16">
        <v>195</v>
      </c>
      <c r="G12" s="16">
        <v>45</v>
      </c>
      <c r="H12" s="16">
        <v>40</v>
      </c>
      <c r="I12" s="16">
        <v>90</v>
      </c>
      <c r="J12" s="20">
        <v>120</v>
      </c>
      <c r="K12" s="20">
        <v>75</v>
      </c>
      <c r="L12" s="20">
        <v>65</v>
      </c>
      <c r="M12" s="20">
        <v>10</v>
      </c>
    </row>
    <row r="13" customHeight="1" spans="2:13">
      <c r="B13" s="14">
        <v>41067</v>
      </c>
      <c r="C13" s="15">
        <v>202</v>
      </c>
      <c r="D13" s="15">
        <v>2000</v>
      </c>
      <c r="E13" s="16">
        <v>45</v>
      </c>
      <c r="F13" s="16">
        <v>185</v>
      </c>
      <c r="G13" s="16">
        <v>75</v>
      </c>
      <c r="H13" s="16">
        <v>50</v>
      </c>
      <c r="I13" s="16">
        <v>65</v>
      </c>
      <c r="J13" s="20">
        <v>120</v>
      </c>
      <c r="K13" s="20">
        <v>75</v>
      </c>
      <c r="L13" s="20">
        <v>65</v>
      </c>
      <c r="M13" s="20">
        <v>10</v>
      </c>
    </row>
    <row r="14" customHeight="1" spans="2:13">
      <c r="B14" s="14">
        <v>41068</v>
      </c>
      <c r="C14" s="15">
        <v>200</v>
      </c>
      <c r="D14" s="15">
        <v>1100</v>
      </c>
      <c r="E14" s="16">
        <v>60</v>
      </c>
      <c r="F14" s="16">
        <v>250</v>
      </c>
      <c r="G14" s="16">
        <v>75</v>
      </c>
      <c r="H14" s="16">
        <v>50</v>
      </c>
      <c r="I14" s="16">
        <v>60</v>
      </c>
      <c r="J14" s="20">
        <v>130</v>
      </c>
      <c r="K14" s="20">
        <v>70</v>
      </c>
      <c r="L14" s="20">
        <v>65</v>
      </c>
      <c r="M14" s="20">
        <v>10</v>
      </c>
    </row>
    <row r="15" customHeight="1" spans="2:13">
      <c r="B15" s="14">
        <v>41069</v>
      </c>
      <c r="C15" s="15">
        <v>199</v>
      </c>
      <c r="D15" s="15">
        <v>1100</v>
      </c>
      <c r="E15" s="16">
        <v>80</v>
      </c>
      <c r="F15" s="16">
        <v>280</v>
      </c>
      <c r="G15" s="16">
        <v>40</v>
      </c>
      <c r="H15" s="16">
        <v>50</v>
      </c>
      <c r="I15" s="16">
        <v>100</v>
      </c>
      <c r="J15" s="20">
        <v>130</v>
      </c>
      <c r="K15" s="20">
        <v>75</v>
      </c>
      <c r="L15" s="20">
        <v>65</v>
      </c>
      <c r="M15" s="20">
        <v>10</v>
      </c>
    </row>
    <row r="16" customHeight="1" spans="2:13">
      <c r="B16" s="14">
        <v>41070</v>
      </c>
      <c r="C16" s="15">
        <v>197</v>
      </c>
      <c r="D16" s="15">
        <v>1800</v>
      </c>
      <c r="E16" s="16">
        <v>65</v>
      </c>
      <c r="F16" s="16">
        <v>185</v>
      </c>
      <c r="G16" s="16">
        <v>60</v>
      </c>
      <c r="H16" s="16">
        <v>25</v>
      </c>
      <c r="I16" s="16">
        <v>45</v>
      </c>
      <c r="J16" s="20">
        <v>130</v>
      </c>
      <c r="K16" s="20">
        <v>75</v>
      </c>
      <c r="L16" s="20">
        <v>60</v>
      </c>
      <c r="M16" s="20">
        <v>10</v>
      </c>
    </row>
    <row r="17" customHeight="1" spans="2:13">
      <c r="B17" s="14">
        <v>41071</v>
      </c>
      <c r="C17" s="15">
        <v>195</v>
      </c>
      <c r="D17" s="15">
        <v>2000</v>
      </c>
      <c r="E17" s="16">
        <v>75</v>
      </c>
      <c r="F17" s="16">
        <v>240</v>
      </c>
      <c r="G17" s="16">
        <v>65</v>
      </c>
      <c r="H17" s="16">
        <v>65</v>
      </c>
      <c r="I17" s="16">
        <v>90</v>
      </c>
      <c r="J17" s="20">
        <v>125</v>
      </c>
      <c r="K17" s="20">
        <v>75</v>
      </c>
      <c r="L17" s="20">
        <v>55</v>
      </c>
      <c r="M17" s="20">
        <v>10</v>
      </c>
    </row>
    <row r="18" customHeight="1" spans="2:13">
      <c r="B18" s="14">
        <v>41072</v>
      </c>
      <c r="C18" s="15">
        <v>196</v>
      </c>
      <c r="D18" s="15">
        <v>2000</v>
      </c>
      <c r="E18" s="16">
        <v>60</v>
      </c>
      <c r="F18" s="16">
        <v>290</v>
      </c>
      <c r="G18" s="16">
        <v>60</v>
      </c>
      <c r="H18" s="16">
        <v>50</v>
      </c>
      <c r="I18" s="16">
        <v>50</v>
      </c>
      <c r="J18" s="20">
        <v>130</v>
      </c>
      <c r="K18" s="20">
        <v>75</v>
      </c>
      <c r="L18" s="20">
        <v>65</v>
      </c>
      <c r="M18" s="20">
        <v>10</v>
      </c>
    </row>
    <row r="19" customHeight="1" spans="2:13">
      <c r="B19" s="14">
        <v>41073</v>
      </c>
      <c r="C19" s="15">
        <v>194</v>
      </c>
      <c r="D19" s="15">
        <v>1300</v>
      </c>
      <c r="E19" s="16">
        <v>75</v>
      </c>
      <c r="F19" s="16">
        <v>245</v>
      </c>
      <c r="G19" s="16">
        <v>75</v>
      </c>
      <c r="H19" s="16">
        <v>30</v>
      </c>
      <c r="I19" s="16">
        <v>55</v>
      </c>
      <c r="J19" s="20">
        <v>120</v>
      </c>
      <c r="K19" s="20">
        <v>75</v>
      </c>
      <c r="L19" s="20">
        <v>60</v>
      </c>
      <c r="M19" s="20">
        <v>10</v>
      </c>
    </row>
    <row r="20" customHeight="1" spans="2:13">
      <c r="B20" s="14">
        <v>41074</v>
      </c>
      <c r="C20" s="15">
        <v>192</v>
      </c>
      <c r="D20" s="15">
        <v>1100</v>
      </c>
      <c r="E20" s="16">
        <v>65</v>
      </c>
      <c r="F20" s="16">
        <v>275</v>
      </c>
      <c r="G20" s="16">
        <v>25</v>
      </c>
      <c r="H20" s="16">
        <v>35</v>
      </c>
      <c r="I20" s="16">
        <v>75</v>
      </c>
      <c r="J20" s="20">
        <v>125</v>
      </c>
      <c r="K20" s="20">
        <v>75</v>
      </c>
      <c r="L20" s="20">
        <v>60</v>
      </c>
      <c r="M20" s="20">
        <v>10</v>
      </c>
    </row>
    <row r="21" customHeight="1" spans="2:13">
      <c r="B21" s="14">
        <v>41075</v>
      </c>
      <c r="C21" s="15">
        <v>199</v>
      </c>
      <c r="D21" s="15">
        <v>1200</v>
      </c>
      <c r="E21" s="16">
        <v>60</v>
      </c>
      <c r="F21" s="16">
        <v>185</v>
      </c>
      <c r="G21" s="16">
        <v>25</v>
      </c>
      <c r="H21" s="16">
        <v>75</v>
      </c>
      <c r="I21" s="16">
        <v>55</v>
      </c>
      <c r="J21" s="20">
        <v>130</v>
      </c>
      <c r="K21" s="20">
        <v>75</v>
      </c>
      <c r="L21" s="20">
        <v>55</v>
      </c>
      <c r="M21" s="20">
        <v>10</v>
      </c>
    </row>
  </sheetData>
  <mergeCells count="2">
    <mergeCell ref="E5:I5"/>
    <mergeCell ref="J5:M5"/>
  </mergeCells>
  <printOptions horizontalCentered="1"/>
  <pageMargins left="0.25" right="0.25" top="0.75" bottom="0.75" header="0.3" footer="0.3"/>
  <pageSetup paperSize="1" scale="67" fitToHeight="0" orientation="landscape"/>
  <headerFooter differentFirst="1">
    <oddFooter>&amp;CPage &amp;P of &amp;N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1"/>
  </sheetPr>
  <dimension ref="B1:G14"/>
  <sheetViews>
    <sheetView showGridLines="0" workbookViewId="0">
      <selection activeCell="A1" sqref="A1"/>
    </sheetView>
  </sheetViews>
  <sheetFormatPr defaultColWidth="9" defaultRowHeight="20.25" customHeight="1" outlineLevelCol="6"/>
  <cols>
    <col min="1" max="1" width="4.125" style="2" customWidth="1"/>
    <col min="2" max="2" width="19" style="2" customWidth="1"/>
    <col min="3" max="3" width="11.5" style="2" customWidth="1"/>
    <col min="4" max="4" width="12" style="2" customWidth="1"/>
    <col min="5" max="16384" width="9" style="2"/>
  </cols>
  <sheetData>
    <row r="1" s="1" customFormat="1" ht="13.5" customHeight="1"/>
    <row r="2" s="1" customFormat="1" ht="13.5" customHeight="1"/>
    <row r="3" s="1" customFormat="1" ht="13.5" customHeight="1"/>
    <row r="6" customHeight="1" spans="2:4">
      <c r="B6" s="3" t="s">
        <v>30</v>
      </c>
      <c r="C6" s="4" t="s">
        <v>31</v>
      </c>
      <c r="D6" s="5" t="s">
        <v>32</v>
      </c>
    </row>
    <row r="7" customHeight="1" spans="2:4">
      <c r="B7" s="6" t="s">
        <v>33</v>
      </c>
      <c r="C7" s="7">
        <v>0</v>
      </c>
      <c r="D7" s="8">
        <v>18.49</v>
      </c>
    </row>
    <row r="8" customHeight="1" spans="2:4">
      <c r="B8" s="6" t="s">
        <v>34</v>
      </c>
      <c r="C8" s="7">
        <v>18.5</v>
      </c>
      <c r="D8" s="8">
        <v>24.99</v>
      </c>
    </row>
    <row r="9" customHeight="1" spans="2:4">
      <c r="B9" s="6" t="s">
        <v>35</v>
      </c>
      <c r="C9" s="7">
        <v>25</v>
      </c>
      <c r="D9" s="8">
        <v>29.99</v>
      </c>
    </row>
    <row r="10" customHeight="1" spans="2:4">
      <c r="B10" s="6" t="s">
        <v>36</v>
      </c>
      <c r="C10" s="7">
        <v>30</v>
      </c>
      <c r="D10" s="8">
        <v>34.99</v>
      </c>
    </row>
    <row r="11" customHeight="1" spans="2:4">
      <c r="B11" s="6" t="s">
        <v>37</v>
      </c>
      <c r="C11" s="7">
        <v>35</v>
      </c>
      <c r="D11" s="8">
        <v>39.99</v>
      </c>
    </row>
    <row r="12" customHeight="1" spans="2:4">
      <c r="B12" s="6" t="s">
        <v>38</v>
      </c>
      <c r="C12" s="7">
        <v>40</v>
      </c>
      <c r="D12" s="8"/>
    </row>
    <row r="13" customHeight="1" spans="2:4">
      <c r="B13" s="9"/>
      <c r="C13" s="9"/>
      <c r="D13" s="9"/>
    </row>
    <row r="14" customHeight="1" spans="7:7">
      <c r="G14" s="10"/>
    </row>
  </sheetData>
  <mergeCells count="1">
    <mergeCell ref="B13:D13"/>
  </mergeCells>
  <printOptions horizontalCentered="1"/>
  <pageMargins left="0.699305555555556" right="0.699305555555556" top="0.75" bottom="0.75" header="0.3" footer="0.3"/>
  <pageSetup paperSize="1" fitToHeight="0" orientation="landscape"/>
  <headerFooter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 8 4 8 6 9 8 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> C o m p l e t e < / E d i t o r i a l S t a t u s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 2 0 1 2 - 0 7 - 2 7 T 0 3 : 0 9 : 0 0 + 0 0 : 0 0 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 4 8 0 2 4 5 < / V a l u e > < / P u b l i s h S t a t u s L o o k u p > < A P A u t h o r   x m l n s = " 9 0 5 c 3 8 8 8 - 6 2 8 5 - 4 5 d 0 - b d 7 6 - 6 0 a 9 a c 2 d 7 3 8 c " > < U s e r I n f o > < D i s p l a y N a m e > R E D M O N D \ v - s a < / D i s p l a y N a m e > < A c c o u n t I d > 2 4 6 7 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 2 0 0 7   D e f a u l t 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 T P 1 0 3 1 0 7 6 7 5 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3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01FA62D8-57F0-469E-88FC-B4328C90F82B}">
  <ds:schemaRefs/>
</ds:datastoreItem>
</file>

<file path=customXml/itemProps2.xml><?xml version="1.0" encoding="utf-8"?>
<ds:datastoreItem xmlns:ds="http://schemas.openxmlformats.org/officeDocument/2006/customXml" ds:itemID="{8B478705-80BF-414C-B606-D7DC8F2A3696}">
  <ds:schemaRefs/>
</ds:datastoreItem>
</file>

<file path=customXml/itemProps3.xml><?xml version="1.0" encoding="utf-8"?>
<ds:datastoreItem xmlns:ds="http://schemas.openxmlformats.org/officeDocument/2006/customXml" ds:itemID="{F93B296A-BDA0-4803-B07A-E35138DB0E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仪表板</vt:lpstr>
      <vt:lpstr>数据输入</vt:lpstr>
      <vt:lpstr>BMI 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2012-07-26T19:13:00Z</dcterms:created>
  <dcterms:modified xsi:type="dcterms:W3CDTF">2018-09-20T07:53:22Z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  <property fmtid="{D5CDD505-2E9C-101B-9397-08002B2CF9AE}" pid="13" name="KSOProductBuildVer">
    <vt:lpwstr>2052-10.1.0.6876</vt:lpwstr>
  </property>
</Properties>
</file>