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25" windowHeight="17745"/>
  </bookViews>
  <sheets>
    <sheet name="预算规划器" sheetId="1" r:id="rId1"/>
  </sheets>
  <definedNames>
    <definedName name="totalExpenseActual">SUM(Housing[实际])-SUM(Transportation[实际])-SUM(Insurance[实际])-SUM(Food[实际])-SUM(Children[实际])-SUM(Pets[实际])-SUM(PersonalCare[实际])-SUM(Entertainment[实际])-SUM(Loans[实际])-SUM(Taxes[实际])-SUM(Savings[实际])-SUM(Gifts[实际])-SUM(Legal[实际])</definedName>
    <definedName name="totalExpenseProjected">SUM(Housing[计划])-SUM(Transportation[计划])-SUM(Insurance[计划])-SUM(Food[计划])-SUM(Children[计划])-SUM(Pets[计划])-SUM(PersonalCare[计划])-SUM(Entertainment[计划])-SUM(Loans[计划])-SUM(Taxes[计划])-SUM(Savings[计划])-SUM(Gifts[计划])-SUM(Legal[计划])</definedName>
  </definedNames>
  <calcPr calcId="144525"/>
</workbook>
</file>

<file path=xl/sharedStrings.xml><?xml version="1.0" encoding="utf-8"?>
<sst xmlns="http://schemas.openxmlformats.org/spreadsheetml/2006/main" count="83">
  <si>
    <t xml:space="preserve"> </t>
  </si>
  <si>
    <t xml:space="preserve">  </t>
  </si>
  <si>
    <t>现金流</t>
  </si>
  <si>
    <t>计划</t>
  </si>
  <si>
    <t>实际</t>
  </si>
  <si>
    <t>差异</t>
  </si>
  <si>
    <t>总收入</t>
  </si>
  <si>
    <t>总支出</t>
  </si>
  <si>
    <t>总现金流</t>
  </si>
  <si>
    <t>月收入</t>
  </si>
  <si>
    <t>收入 1</t>
  </si>
  <si>
    <t>收入 2</t>
  </si>
  <si>
    <t>额外收入</t>
  </si>
  <si>
    <t>其他</t>
  </si>
  <si>
    <t>住房支出</t>
  </si>
  <si>
    <t>抵押或租金</t>
  </si>
  <si>
    <t>二次抵押或租金</t>
  </si>
  <si>
    <t>电话</t>
  </si>
  <si>
    <t>电费</t>
  </si>
  <si>
    <t>燃气</t>
  </si>
  <si>
    <t>水费</t>
  </si>
  <si>
    <t>有线电视费</t>
  </si>
  <si>
    <t>垃圾清理费</t>
  </si>
  <si>
    <t>维修费</t>
  </si>
  <si>
    <t>用品</t>
  </si>
  <si>
    <t>小计</t>
  </si>
  <si>
    <t>交通</t>
  </si>
  <si>
    <t>车辆 1 缴费</t>
  </si>
  <si>
    <t>车辆 2 缴费</t>
  </si>
  <si>
    <t>公交车/出租车票费</t>
  </si>
  <si>
    <t>保险</t>
  </si>
  <si>
    <t>驾照</t>
  </si>
  <si>
    <t>燃油</t>
  </si>
  <si>
    <t>维修</t>
  </si>
  <si>
    <t>住宅</t>
  </si>
  <si>
    <t>健康</t>
  </si>
  <si>
    <t>生活</t>
  </si>
  <si>
    <t>饮食</t>
  </si>
  <si>
    <t>日用杂货</t>
  </si>
  <si>
    <t>在外就餐</t>
  </si>
  <si>
    <t>子女</t>
  </si>
  <si>
    <t>医疗</t>
  </si>
  <si>
    <t>服饰</t>
  </si>
  <si>
    <t>学费</t>
  </si>
  <si>
    <t>学校用品</t>
  </si>
  <si>
    <t>组织会员费</t>
  </si>
  <si>
    <t>午餐费</t>
  </si>
  <si>
    <t>子女看护</t>
  </si>
  <si>
    <t>玩具/游戏</t>
  </si>
  <si>
    <t>宠物</t>
  </si>
  <si>
    <t>毛发清洁梳理</t>
  </si>
  <si>
    <t>玩具</t>
  </si>
  <si>
    <t>个人护理</t>
  </si>
  <si>
    <t>头发/指甲护理</t>
  </si>
  <si>
    <t>干洗</t>
  </si>
  <si>
    <t>保健俱乐部</t>
  </si>
  <si>
    <t>娱乐</t>
  </si>
  <si>
    <t>录像/DVD</t>
  </si>
  <si>
    <t>CD</t>
  </si>
  <si>
    <t>电影</t>
  </si>
  <si>
    <t>音乐会</t>
  </si>
  <si>
    <t>运动</t>
  </si>
  <si>
    <t>直播剧场</t>
  </si>
  <si>
    <t>贷款</t>
  </si>
  <si>
    <t>个人</t>
  </si>
  <si>
    <t>学生</t>
  </si>
  <si>
    <t>信用卡</t>
  </si>
  <si>
    <t>税款</t>
  </si>
  <si>
    <t>个人所得税</t>
  </si>
  <si>
    <t>省/市/自治区</t>
  </si>
  <si>
    <t>当地</t>
  </si>
  <si>
    <t>储蓄或投资</t>
  </si>
  <si>
    <t>退休帐户</t>
  </si>
  <si>
    <t>投资帐户</t>
  </si>
  <si>
    <t>学院</t>
  </si>
  <si>
    <t>礼品和捐赠</t>
  </si>
  <si>
    <t>慈善 1</t>
  </si>
  <si>
    <t>慈善 2</t>
  </si>
  <si>
    <t>慈善 3</t>
  </si>
  <si>
    <t>法律</t>
  </si>
  <si>
    <t>律师费</t>
  </si>
  <si>
    <t>赡养费</t>
  </si>
  <si>
    <t>留置权支付或判决支付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</si>
</sst>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0"/>
      <color theme="1" tint="0.499984740745262"/>
      <name val="Trebuchet MS"/>
      <charset val="134"/>
      <scheme val="minor"/>
    </font>
    <font>
      <sz val="10"/>
      <color theme="1" tint="0.499984740745262"/>
      <name val="Microsoft YaHei UI"/>
      <charset val="134"/>
    </font>
    <font>
      <b/>
      <sz val="20"/>
      <color theme="1"/>
      <name val="Microsoft YaHei UI"/>
      <charset val="134"/>
    </font>
    <font>
      <sz val="11"/>
      <color theme="1" tint="0.499984740745262"/>
      <name val="Microsoft YaHei UI"/>
      <charset val="134"/>
    </font>
    <font>
      <b/>
      <sz val="10"/>
      <color theme="0"/>
      <name val="Microsoft YaHei UI"/>
      <charset val="134"/>
    </font>
    <font>
      <u/>
      <sz val="11"/>
      <color rgb="FF0000FF"/>
      <name val="Trebuchet MS"/>
      <charset val="0"/>
      <scheme val="minor"/>
    </font>
    <font>
      <sz val="11"/>
      <color theme="1"/>
      <name val="Trebuchet MS"/>
      <charset val="134"/>
      <scheme val="minor"/>
    </font>
    <font>
      <sz val="11"/>
      <color theme="1"/>
      <name val="Trebuchet MS"/>
      <charset val="0"/>
      <scheme val="minor"/>
    </font>
    <font>
      <sz val="11"/>
      <color theme="0"/>
      <name val="Trebuchet MS"/>
      <charset val="0"/>
      <scheme val="minor"/>
    </font>
    <font>
      <sz val="11"/>
      <color rgb="FF3F3F76"/>
      <name val="Trebuchet MS"/>
      <charset val="0"/>
      <scheme val="minor"/>
    </font>
    <font>
      <sz val="11"/>
      <color rgb="FF9C0006"/>
      <name val="Trebuchet MS"/>
      <charset val="0"/>
      <scheme val="minor"/>
    </font>
    <font>
      <b/>
      <sz val="18"/>
      <color theme="1" tint="0.499984740745262"/>
      <name val="Century"/>
      <charset val="134"/>
      <scheme val="major"/>
    </font>
    <font>
      <u/>
      <sz val="11"/>
      <color rgb="FF800080"/>
      <name val="Trebuchet MS"/>
      <charset val="0"/>
      <scheme val="minor"/>
    </font>
    <font>
      <b/>
      <sz val="11"/>
      <color rgb="FFFA7D00"/>
      <name val="Trebuchet MS"/>
      <charset val="0"/>
      <scheme val="minor"/>
    </font>
    <font>
      <b/>
      <sz val="11"/>
      <color rgb="FF3F3F3F"/>
      <name val="Trebuchet MS"/>
      <charset val="0"/>
      <scheme val="minor"/>
    </font>
    <font>
      <sz val="10"/>
      <color theme="1" tint="0.499984740745262"/>
      <name val="Century"/>
      <charset val="134"/>
      <scheme val="major"/>
    </font>
    <font>
      <sz val="11"/>
      <color rgb="FF006100"/>
      <name val="Trebuchet MS"/>
      <charset val="0"/>
      <scheme val="minor"/>
    </font>
    <font>
      <sz val="11"/>
      <color rgb="FFFF0000"/>
      <name val="Trebuchet MS"/>
      <charset val="0"/>
      <scheme val="minor"/>
    </font>
    <font>
      <sz val="11"/>
      <color rgb="FF9C6500"/>
      <name val="Trebuchet MS"/>
      <charset val="0"/>
      <scheme val="minor"/>
    </font>
    <font>
      <b/>
      <sz val="11"/>
      <color rgb="FFFFFFFF"/>
      <name val="Trebuchet MS"/>
      <charset val="0"/>
      <scheme val="minor"/>
    </font>
    <font>
      <i/>
      <sz val="11"/>
      <color rgb="FF7F7F7F"/>
      <name val="Trebuchet MS"/>
      <charset val="0"/>
      <scheme val="minor"/>
    </font>
    <font>
      <sz val="11"/>
      <color rgb="FFFA7D00"/>
      <name val="Trebuchet MS"/>
      <charset val="0"/>
      <scheme val="minor"/>
    </font>
    <font>
      <sz val="12"/>
      <color theme="1" tint="0.499984740745262"/>
      <name val="Century"/>
      <charset val="134"/>
      <scheme val="major"/>
    </font>
    <font>
      <b/>
      <sz val="11"/>
      <color theme="1"/>
      <name val="Trebuchet MS"/>
      <charset val="0"/>
      <scheme val="minor"/>
    </font>
    <font>
      <sz val="11"/>
      <color theme="1" tint="0.499984740745262"/>
      <name val="Century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4" borderId="2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8" fillId="23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3" fillId="13" borderId="1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3" fontId="1" fillId="0" borderId="0" xfId="0" applyNumberFormat="1" applyFont="1" applyAlignment="1">
      <alignment horizontal="right" indent="2"/>
    </xf>
    <xf numFmtId="0" fontId="2" fillId="0" borderId="0" xfId="0" applyFont="1" applyAlignment="1">
      <alignment horizontal="left"/>
    </xf>
    <xf numFmtId="3" fontId="1" fillId="0" borderId="0" xfId="0" applyNumberFormat="1" applyFont="1" applyFill="1" applyAlignment="1">
      <alignment horizontal="right" indent="2"/>
    </xf>
    <xf numFmtId="49" fontId="1" fillId="0" borderId="0" xfId="0" applyNumberFormat="1" applyFont="1" applyAlignment="1">
      <alignment horizontal="left" inden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left" vertical="center" indent="1"/>
    </xf>
    <xf numFmtId="3" fontId="4" fillId="2" borderId="0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1">
    <dxf>
      <fill>
        <patternFill patternType="none"/>
      </fill>
      <border>
        <left/>
        <right style="thick">
          <color theme="5" tint="0.599963377788629"/>
        </right>
        <top/>
        <bottom/>
        <vertical/>
        <horizontal/>
      </border>
    </dxf>
    <dxf>
      <border>
        <left/>
        <right style="thick">
          <color theme="5" tint="0.599963377788629"/>
        </right>
        <top/>
        <bottom/>
        <vertical/>
        <horizontal/>
      </border>
    </dxf>
    <dxf>
      <font>
        <color theme="1" tint="0.499984740745262"/>
      </font>
      <fill>
        <patternFill patternType="solid">
          <bgColor theme="0" tint="-0.0499893185216834"/>
        </patternFill>
      </fill>
    </dxf>
    <dxf>
      <fill>
        <patternFill patternType="none"/>
      </fill>
      <border>
        <left/>
        <right style="thick">
          <color theme="5" tint="0.599963377788629"/>
        </right>
        <top/>
        <bottom/>
        <vertical/>
        <horizontal/>
      </border>
    </dxf>
    <dxf>
      <font>
        <b val="1"/>
        <i val="0"/>
        <color theme="0"/>
      </font>
      <fill>
        <patternFill patternType="solid">
          <bgColor theme="5"/>
        </patternFill>
      </fill>
      <border>
        <top style="double">
          <color theme="5"/>
        </top>
      </border>
    </dxf>
    <dxf>
      <font>
        <b val="0"/>
        <i val="0"/>
        <color theme="5"/>
      </font>
      <fill>
        <patternFill patternType="none"/>
      </fill>
      <border>
        <bottom style="double">
          <color theme="5" tint="0.599963377788629"/>
        </bottom>
      </border>
    </dxf>
    <dxf>
      <font>
        <color theme="1" tint="0.499984740745262"/>
      </font>
      <fill>
        <patternFill patternType="none"/>
      </fill>
      <border>
        <left style="thick">
          <color theme="5" tint="0.599963377788629"/>
        </left>
        <right style="thick">
          <color theme="5" tint="0.599963377788629"/>
        </right>
        <top style="thick">
          <color theme="5" tint="0.599963377788629"/>
        </top>
        <bottom style="thick">
          <color theme="5" tint="0.599963377788629"/>
        </bottom>
        <vertical style="dotted">
          <color theme="5" tint="0.599963377788629"/>
        </vertical>
        <horizontal style="dotted">
          <color theme="5" tint="0.599963377788629"/>
        </horizontal>
      </border>
    </dxf>
    <dxf>
      <fill>
        <patternFill patternType="none"/>
      </fill>
      <border>
        <left/>
        <right style="thick">
          <color theme="7" tint="0.599963377788629"/>
        </right>
        <top/>
        <bottom/>
        <vertical/>
        <horizontal/>
      </border>
    </dxf>
    <dxf>
      <border>
        <left/>
        <right style="thick">
          <color theme="7" tint="0.599963377788629"/>
        </right>
        <top/>
        <bottom/>
        <vertical/>
        <horizontal/>
      </border>
    </dxf>
    <dxf>
      <font>
        <color theme="1" tint="0.499984740745262"/>
      </font>
      <fill>
        <patternFill patternType="solid">
          <bgColor theme="0" tint="-0.0499893185216834"/>
        </patternFill>
      </fill>
    </dxf>
    <dxf>
      <border>
        <left/>
        <right style="thick">
          <color theme="7" tint="0.599963377788629"/>
        </right>
        <top/>
        <bottom/>
        <vertical/>
        <horizontal/>
      </border>
    </dxf>
    <dxf>
      <font>
        <b val="1"/>
        <i val="0"/>
        <color theme="0"/>
      </font>
      <fill>
        <patternFill patternType="solid">
          <bgColor theme="7"/>
        </patternFill>
      </fill>
      <border>
        <top style="thin">
          <color theme="7"/>
        </top>
      </border>
    </dxf>
    <dxf>
      <font>
        <b val="0"/>
        <i val="0"/>
        <color theme="7"/>
      </font>
      <fill>
        <patternFill patternType="none"/>
      </fill>
      <border>
        <bottom style="double">
          <color theme="7" tint="0.599963377788629"/>
        </bottom>
      </border>
    </dxf>
    <dxf>
      <font>
        <color theme="1" tint="0.499984740745262"/>
      </font>
      <fill>
        <patternFill patternType="none"/>
      </fill>
      <border>
        <left style="thick">
          <color theme="7" tint="0.599963377788629"/>
        </left>
        <right style="thick">
          <color theme="7" tint="0.599963377788629"/>
        </right>
        <top style="thick">
          <color theme="7" tint="0.599963377788629"/>
        </top>
        <bottom style="thick">
          <color theme="7" tint="0.599963377788629"/>
        </bottom>
        <vertical style="dotted">
          <color theme="7" tint="0.799981688894314"/>
        </vertical>
        <horizontal style="dotted">
          <color theme="7" tint="0.799981688894314"/>
        </horizontal>
      </border>
    </dxf>
    <dxf>
      <fill>
        <patternFill patternType="none"/>
      </fill>
      <border>
        <left/>
        <right style="thick">
          <color theme="8" tint="0.599963377788629"/>
        </right>
        <top/>
        <bottom/>
        <vertical/>
        <horizontal/>
      </border>
    </dxf>
    <dxf>
      <border>
        <left/>
        <right style="thick">
          <color theme="8" tint="0.599963377788629"/>
        </right>
        <top/>
        <bottom/>
        <vertical/>
        <horizontal/>
      </border>
    </dxf>
    <dxf>
      <font>
        <color theme="1" tint="0.499984740745262"/>
      </font>
      <fill>
        <patternFill patternType="solid">
          <bgColor theme="0" tint="-0.0499893185216834"/>
        </patternFill>
      </fill>
    </dxf>
    <dxf>
      <fill>
        <patternFill patternType="none"/>
      </fill>
      <border>
        <left/>
        <right style="thick">
          <color theme="8" tint="0.599963377788629"/>
        </right>
        <top/>
        <bottom/>
        <vertical/>
        <horizontal/>
      </border>
    </dxf>
    <dxf>
      <font>
        <b val="1"/>
        <i val="0"/>
        <color theme="0"/>
      </font>
      <fill>
        <patternFill patternType="solid">
          <bgColor theme="8"/>
        </patternFill>
      </fill>
      <border>
        <top style="thin">
          <color theme="8"/>
        </top>
      </border>
    </dxf>
    <dxf>
      <font>
        <b val="0"/>
        <i val="0"/>
        <color theme="8"/>
      </font>
      <fill>
        <patternFill patternType="none"/>
      </fill>
      <border>
        <bottom style="double">
          <color theme="8" tint="0.599963377788629"/>
        </bottom>
      </border>
    </dxf>
    <dxf>
      <font>
        <color theme="1" tint="0.499984740745262"/>
      </font>
      <fill>
        <patternFill patternType="none"/>
      </fill>
      <border>
        <left style="thick">
          <color theme="8" tint="0.599963377788629"/>
        </left>
        <right style="thick">
          <color theme="8" tint="0.599963377788629"/>
        </right>
        <top style="thick">
          <color theme="8" tint="0.599963377788629"/>
        </top>
        <bottom style="thick">
          <color theme="8" tint="0.599963377788629"/>
        </bottom>
        <vertical style="dotted">
          <color theme="8" tint="0.599963377788629"/>
        </vertical>
        <horizontal style="dotted">
          <color theme="8" tint="0.599963377788629"/>
        </horizontal>
      </border>
    </dxf>
  </dxfs>
  <tableStyles count="3" defaultTableStyle="Monthly Expenses" defaultPivotStyle="PivotStyleLight2">
    <tableStyle name="Cash Flow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HeaderCell" dxfId="1"/>
      <tableStyleElement type="firstTotalCell" dxfId="0"/>
    </tableStyle>
    <tableStyle name="Monthly Expenses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HeaderCell" dxfId="8"/>
      <tableStyleElement type="firstTotalCell" dxfId="7"/>
    </tableStyle>
    <tableStyle name="Monthly Income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HeaderCell" dxfId="15"/>
      <tableStyleElement type="firstTotalCell" dxfId="1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9152942506962"/>
          <c:y val="0.0607315257915531"/>
          <c:w val="0.664073564231045"/>
          <c:h val="0.814585391046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"现金流"</c:f>
              <c:strCache>
                <c:ptCount val="1"/>
                <c:pt idx="0">
                  <c:v>现金流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strRef>
              <c:f>{"总收入"," 总支出"," 总现金流"}</c:f>
              <c:strCache>
                <c:ptCount val="3"/>
                <c:pt idx="0">
                  <c:v>总收入</c:v>
                </c:pt>
                <c:pt idx="1">
                  <c:v> 总支出</c:v>
                </c:pt>
                <c:pt idx="2">
                  <c:v> 总现金流</c:v>
                </c:pt>
              </c:strCache>
            </c:strRef>
          </c:cat>
          <c:val>
            <c:numRef>
              <c:f>预算规划器!$D$13:$D$15</c:f>
              <c:numCache>
                <c:formatCode>#,##0</c:formatCode>
                <c:ptCount val="3"/>
                <c:pt idx="0">
                  <c:v>56000</c:v>
                </c:pt>
                <c:pt idx="1">
                  <c:v>11950</c:v>
                </c:pt>
                <c:pt idx="2">
                  <c:v>44050</c:v>
                </c:pt>
              </c:numCache>
            </c:numRef>
          </c:val>
        </c:ser>
        <c:ser>
          <c:idx val="1"/>
          <c:order val="1"/>
          <c:tx>
            <c:strRef>
              <c:f>"计划"</c:f>
              <c:strCache>
                <c:ptCount val="1"/>
                <c:pt idx="0">
                  <c:v>计划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elete val="1"/>
          </c:dLbls>
          <c:cat>
            <c:strRef>
              <c:f>{"总收入"," 总支出"," 总现金流"}</c:f>
              <c:strCache>
                <c:ptCount val="3"/>
                <c:pt idx="0">
                  <c:v>总收入</c:v>
                </c:pt>
                <c:pt idx="1">
                  <c:v> 总支出</c:v>
                </c:pt>
                <c:pt idx="2">
                  <c:v> 总现金流</c:v>
                </c:pt>
              </c:strCache>
            </c:strRef>
          </c:cat>
          <c:val>
            <c:numRef>
              <c:f>预算规划器!$E$13:$E$15</c:f>
              <c:numCache>
                <c:formatCode>#,##0</c:formatCode>
                <c:ptCount val="3"/>
                <c:pt idx="0">
                  <c:v>47000</c:v>
                </c:pt>
                <c:pt idx="1">
                  <c:v>7360</c:v>
                </c:pt>
                <c:pt idx="2">
                  <c:v>39640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9"/>
        <c:axId val="113287968"/>
        <c:axId val="113557424"/>
      </c:barChart>
      <c:catAx>
        <c:axId val="113287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2700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113557424"/>
        <c:crosses val="autoZero"/>
        <c:auto val="1"/>
        <c:lblAlgn val="ctr"/>
        <c:lblOffset val="100"/>
        <c:noMultiLvlLbl val="0"/>
      </c:catAx>
      <c:valAx>
        <c:axId val="11355742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ln w="12700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</a:p>
        </c:txPr>
        <c:crossAx val="113287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76137164848256"/>
          <c:y val="0.403415572310945"/>
          <c:w val="0.152025130509558"/>
          <c:h val="0.25942142896889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19050</xdr:colOff>
      <xdr:row>11</xdr:row>
      <xdr:rowOff>9525</xdr:rowOff>
    </xdr:from>
    <xdr:to>
      <xdr:col>1</xdr:col>
      <xdr:colOff>1933575</xdr:colOff>
      <xdr:row>13</xdr:row>
      <xdr:rowOff>238125</xdr:rowOff>
    </xdr:to>
    <xdr:grpSp>
      <xdr:nvGrpSpPr>
        <xdr:cNvPr id="35" name="现金流" descr="&quot;&quot;" title="表格标题：现金流"/>
        <xdr:cNvGrpSpPr/>
      </xdr:nvGrpSpPr>
      <xdr:grpSpPr>
        <a:xfrm>
          <a:off x="200025" y="3149600"/>
          <a:ext cx="1914525" cy="812800"/>
          <a:chOff x="438150" y="3648075"/>
          <a:chExt cx="1914525" cy="895350"/>
        </a:xfrm>
      </xdr:grpSpPr>
      <xdr:sp>
        <xdr:nvSpPr>
          <xdr:cNvPr id="32" name="文本框 31"/>
          <xdr:cNvSpPr txBox="1"/>
        </xdr:nvSpPr>
        <xdr:spPr>
          <a:xfrm>
            <a:off x="438150" y="3648075"/>
            <a:ext cx="1914525" cy="895350"/>
          </a:xfrm>
          <a:prstGeom prst="rect">
            <a:avLst/>
          </a:prstGeom>
          <a:noFill/>
          <a:ln w="38100" cmpd="sng">
            <a:solidFill>
              <a:schemeClr val="accent2">
                <a:lumMod val="40000"/>
                <a:lumOff val="60000"/>
              </a:schemeClr>
            </a:solidFill>
            <a:miter lim="800000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grpSp>
        <xdr:nvGrpSpPr>
          <xdr:cNvPr id="34" name="组 33"/>
          <xdr:cNvGrpSpPr/>
        </xdr:nvGrpSpPr>
        <xdr:grpSpPr>
          <a:xfrm>
            <a:off x="495300" y="3705225"/>
            <a:ext cx="1800225" cy="781050"/>
            <a:chOff x="495300" y="3705225"/>
            <a:chExt cx="1800225" cy="781050"/>
          </a:xfrm>
        </xdr:grpSpPr>
        <xdr:sp>
          <xdr:nvSpPr>
            <xdr:cNvPr id="31" name="文本框 30"/>
            <xdr:cNvSpPr txBox="1"/>
          </xdr:nvSpPr>
          <xdr:spPr>
            <a:xfrm>
              <a:off x="495300" y="3705225"/>
              <a:ext cx="1800225" cy="781050"/>
            </a:xfrm>
            <a:prstGeom prst="rect">
              <a:avLst/>
            </a:prstGeom>
            <a:solidFill>
              <a:schemeClr val="accent2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100">
                <a:latin typeface="Microsoft YaHei UI" panose="020B0503020204020204" pitchFamily="34" charset="-122"/>
                <a:ea typeface="Microsoft YaHei UI" panose="020B0503020204020204" pitchFamily="34" charset="-122"/>
              </a:endParaRPr>
            </a:p>
          </xdr:txBody>
        </xdr:sp>
        <xdr:grpSp>
          <xdr:nvGrpSpPr>
            <xdr:cNvPr id="33" name="组 32"/>
            <xdr:cNvGrpSpPr/>
          </xdr:nvGrpSpPr>
          <xdr:grpSpPr>
            <a:xfrm>
              <a:off x="695325" y="3819525"/>
              <a:ext cx="1371600" cy="542925"/>
              <a:chOff x="695325" y="3819525"/>
              <a:chExt cx="1371600" cy="542925"/>
            </a:xfrm>
          </xdr:grpSpPr>
          <xdr:sp>
            <xdr:nvSpPr>
              <xdr:cNvPr id="29" name="文本框 28"/>
              <xdr:cNvSpPr txBox="1"/>
            </xdr:nvSpPr>
            <xdr:spPr>
              <a:xfrm>
                <a:off x="695325" y="3819525"/>
                <a:ext cx="1371600" cy="2857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zh-CN" altLang="en-US" sz="1600">
                    <a:solidFill>
                      <a:schemeClr val="bg1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</a:rPr>
                  <a:t>现金</a:t>
                </a:r>
                <a:endParaRPr lang="en-US" sz="1600">
                  <a:solidFill>
                    <a:schemeClr val="bg1"/>
                  </a:solidFill>
                  <a:latin typeface="Microsoft YaHei UI" panose="020B0503020204020204" pitchFamily="34" charset="-122"/>
                  <a:ea typeface="Microsoft YaHei UI" panose="020B0503020204020204" pitchFamily="34" charset="-122"/>
                </a:endParaRPr>
              </a:p>
            </xdr:txBody>
          </xdr:sp>
          <xdr:sp>
            <xdr:nvSpPr>
              <xdr:cNvPr id="30" name="文本框 29"/>
              <xdr:cNvSpPr txBox="1"/>
            </xdr:nvSpPr>
            <xdr:spPr>
              <a:xfrm>
                <a:off x="695325" y="4076700"/>
                <a:ext cx="1371600" cy="2857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zh-CN" altLang="en-US" sz="1600">
                    <a:solidFill>
                      <a:schemeClr val="bg1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</a:rPr>
                  <a:t>流</a:t>
                </a:r>
                <a:endParaRPr lang="en-US" sz="1600">
                  <a:solidFill>
                    <a:schemeClr val="bg1"/>
                  </a:solidFill>
                  <a:latin typeface="Microsoft YaHei UI" panose="020B0503020204020204" pitchFamily="34" charset="-122"/>
                  <a:ea typeface="Microsoft YaHei UI" panose="020B0503020204020204" pitchFamily="34" charset="-122"/>
                </a:endParaRPr>
              </a:p>
            </xdr:txBody>
          </xdr:sp>
        </xdr:grpSp>
      </xdr:grpSp>
    </xdr:grpSp>
    <xdr:clientData/>
  </xdr:twoCellAnchor>
  <xdr:twoCellAnchor>
    <xdr:from>
      <xdr:col>1</xdr:col>
      <xdr:colOff>0</xdr:colOff>
      <xdr:row>16</xdr:row>
      <xdr:rowOff>9525</xdr:rowOff>
    </xdr:from>
    <xdr:to>
      <xdr:col>1</xdr:col>
      <xdr:colOff>1914525</xdr:colOff>
      <xdr:row>18</xdr:row>
      <xdr:rowOff>238125</xdr:rowOff>
    </xdr:to>
    <xdr:grpSp>
      <xdr:nvGrpSpPr>
        <xdr:cNvPr id="36" name="月收入" descr="&quot;&quot;" title="表格标题：月收入"/>
        <xdr:cNvGrpSpPr/>
      </xdr:nvGrpSpPr>
      <xdr:grpSpPr>
        <a:xfrm>
          <a:off x="180975" y="4610100"/>
          <a:ext cx="1914525" cy="812800"/>
          <a:chOff x="438150" y="3648075"/>
          <a:chExt cx="1914525" cy="895350"/>
        </a:xfrm>
      </xdr:grpSpPr>
      <xdr:sp>
        <xdr:nvSpPr>
          <xdr:cNvPr id="37" name="文本框 36"/>
          <xdr:cNvSpPr txBox="1"/>
        </xdr:nvSpPr>
        <xdr:spPr>
          <a:xfrm>
            <a:off x="438150" y="3648075"/>
            <a:ext cx="1914525" cy="895350"/>
          </a:xfrm>
          <a:prstGeom prst="rect">
            <a:avLst/>
          </a:prstGeom>
          <a:noFill/>
          <a:ln w="38100" cmpd="sng">
            <a:solidFill>
              <a:schemeClr val="accent5">
                <a:lumMod val="40000"/>
                <a:lumOff val="60000"/>
              </a:schemeClr>
            </a:solidFill>
            <a:miter lim="800000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600"/>
          </a:p>
        </xdr:txBody>
      </xdr:sp>
      <xdr:grpSp>
        <xdr:nvGrpSpPr>
          <xdr:cNvPr id="38" name="组 37"/>
          <xdr:cNvGrpSpPr/>
        </xdr:nvGrpSpPr>
        <xdr:grpSpPr>
          <a:xfrm>
            <a:off x="495300" y="3705225"/>
            <a:ext cx="1800225" cy="781050"/>
            <a:chOff x="495300" y="3705225"/>
            <a:chExt cx="1800225" cy="781050"/>
          </a:xfrm>
        </xdr:grpSpPr>
        <xdr:sp>
          <xdr:nvSpPr>
            <xdr:cNvPr id="39" name="文本框 38"/>
            <xdr:cNvSpPr txBox="1"/>
          </xdr:nvSpPr>
          <xdr:spPr>
            <a:xfrm>
              <a:off x="495300" y="3705225"/>
              <a:ext cx="1800225" cy="781050"/>
            </a:xfrm>
            <a:prstGeom prst="rect">
              <a:avLst/>
            </a:prstGeom>
            <a:solidFill>
              <a:schemeClr val="accent5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600"/>
            </a:p>
          </xdr:txBody>
        </xdr:sp>
        <xdr:grpSp>
          <xdr:nvGrpSpPr>
            <xdr:cNvPr id="40" name="组 39"/>
            <xdr:cNvGrpSpPr/>
          </xdr:nvGrpSpPr>
          <xdr:grpSpPr>
            <a:xfrm>
              <a:off x="695325" y="3819525"/>
              <a:ext cx="1371600" cy="542925"/>
              <a:chOff x="695325" y="3819525"/>
              <a:chExt cx="1371600" cy="542925"/>
            </a:xfrm>
          </xdr:grpSpPr>
          <xdr:sp>
            <xdr:nvSpPr>
              <xdr:cNvPr id="41" name="文本框 40"/>
              <xdr:cNvSpPr txBox="1"/>
            </xdr:nvSpPr>
            <xdr:spPr>
              <a:xfrm>
                <a:off x="695325" y="3819525"/>
                <a:ext cx="1371600" cy="2857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zh-CN" altLang="en-US" sz="1600">
                    <a:solidFill>
                      <a:schemeClr val="bg1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</a:rPr>
                  <a:t>月</a:t>
                </a:r>
                <a:endParaRPr lang="en-US" sz="1600">
                  <a:solidFill>
                    <a:schemeClr val="bg1"/>
                  </a:solidFill>
                  <a:latin typeface="Microsoft YaHei UI" panose="020B0503020204020204" pitchFamily="34" charset="-122"/>
                  <a:ea typeface="Microsoft YaHei UI" panose="020B0503020204020204" pitchFamily="34" charset="-122"/>
                </a:endParaRPr>
              </a:p>
            </xdr:txBody>
          </xdr:sp>
          <xdr:sp>
            <xdr:nvSpPr>
              <xdr:cNvPr id="42" name="文本框 41"/>
              <xdr:cNvSpPr txBox="1"/>
            </xdr:nvSpPr>
            <xdr:spPr>
              <a:xfrm>
                <a:off x="695325" y="4076700"/>
                <a:ext cx="1371600" cy="2857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zh-CN" altLang="en-US" sz="1600">
                    <a:solidFill>
                      <a:schemeClr val="bg1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</a:rPr>
                  <a:t>收入</a:t>
                </a:r>
                <a:endParaRPr lang="en-US" sz="1600">
                  <a:solidFill>
                    <a:schemeClr val="bg1"/>
                  </a:solidFill>
                  <a:latin typeface="Microsoft YaHei UI" panose="020B0503020204020204" pitchFamily="34" charset="-122"/>
                  <a:ea typeface="Microsoft YaHei UI" panose="020B0503020204020204" pitchFamily="34" charset="-122"/>
                </a:endParaRPr>
              </a:p>
            </xdr:txBody>
          </xdr:sp>
        </xdr:grpSp>
      </xdr:grpSp>
    </xdr:grp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1914525</xdr:colOff>
      <xdr:row>25</xdr:row>
      <xdr:rowOff>228600</xdr:rowOff>
    </xdr:to>
    <xdr:grpSp>
      <xdr:nvGrpSpPr>
        <xdr:cNvPr id="43" name="月开支" title="表格标题：月开支"/>
        <xdr:cNvGrpSpPr/>
      </xdr:nvGrpSpPr>
      <xdr:grpSpPr>
        <a:xfrm>
          <a:off x="180975" y="6645275"/>
          <a:ext cx="1914525" cy="812800"/>
          <a:chOff x="438150" y="3648075"/>
          <a:chExt cx="1914525" cy="895350"/>
        </a:xfrm>
      </xdr:grpSpPr>
      <xdr:sp>
        <xdr:nvSpPr>
          <xdr:cNvPr id="44" name="文本框 43"/>
          <xdr:cNvSpPr txBox="1"/>
        </xdr:nvSpPr>
        <xdr:spPr>
          <a:xfrm>
            <a:off x="438150" y="3648075"/>
            <a:ext cx="1914525" cy="895350"/>
          </a:xfrm>
          <a:prstGeom prst="rect">
            <a:avLst/>
          </a:prstGeom>
          <a:noFill/>
          <a:ln w="38100" cmpd="sng">
            <a:solidFill>
              <a:schemeClr val="accent4">
                <a:lumMod val="40000"/>
                <a:lumOff val="60000"/>
              </a:schemeClr>
            </a:solidFill>
            <a:miter lim="800000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600"/>
          </a:p>
        </xdr:txBody>
      </xdr:sp>
      <xdr:grpSp>
        <xdr:nvGrpSpPr>
          <xdr:cNvPr id="45" name="组 44"/>
          <xdr:cNvGrpSpPr/>
        </xdr:nvGrpSpPr>
        <xdr:grpSpPr>
          <a:xfrm>
            <a:off x="495300" y="3705225"/>
            <a:ext cx="1800225" cy="781050"/>
            <a:chOff x="495300" y="3705225"/>
            <a:chExt cx="1800225" cy="781050"/>
          </a:xfrm>
        </xdr:grpSpPr>
        <xdr:sp>
          <xdr:nvSpPr>
            <xdr:cNvPr id="46" name="文本框 45"/>
            <xdr:cNvSpPr txBox="1"/>
          </xdr:nvSpPr>
          <xdr:spPr>
            <a:xfrm>
              <a:off x="495300" y="3705225"/>
              <a:ext cx="1800225" cy="781050"/>
            </a:xfrm>
            <a:prstGeom prst="rect">
              <a:avLst/>
            </a:prstGeom>
            <a:solidFill>
              <a:schemeClr val="accent4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endParaRPr lang="en-US" sz="1600"/>
            </a:p>
          </xdr:txBody>
        </xdr:sp>
        <xdr:grpSp>
          <xdr:nvGrpSpPr>
            <xdr:cNvPr id="47" name="组 46"/>
            <xdr:cNvGrpSpPr/>
          </xdr:nvGrpSpPr>
          <xdr:grpSpPr>
            <a:xfrm>
              <a:off x="695325" y="3819525"/>
              <a:ext cx="1371600" cy="542925"/>
              <a:chOff x="695325" y="3819525"/>
              <a:chExt cx="1371600" cy="542925"/>
            </a:xfrm>
          </xdr:grpSpPr>
          <xdr:sp>
            <xdr:nvSpPr>
              <xdr:cNvPr id="48" name="文本框 47"/>
              <xdr:cNvSpPr txBox="1"/>
            </xdr:nvSpPr>
            <xdr:spPr>
              <a:xfrm>
                <a:off x="695325" y="3819525"/>
                <a:ext cx="1371600" cy="2857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zh-CN" altLang="en-US" sz="1600">
                    <a:solidFill>
                      <a:schemeClr val="bg1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</a:rPr>
                  <a:t>月</a:t>
                </a:r>
                <a:endParaRPr lang="en-US" sz="1600">
                  <a:solidFill>
                    <a:schemeClr val="bg1"/>
                  </a:solidFill>
                  <a:latin typeface="Microsoft YaHei UI" panose="020B0503020204020204" pitchFamily="34" charset="-122"/>
                  <a:ea typeface="Microsoft YaHei UI" panose="020B0503020204020204" pitchFamily="34" charset="-122"/>
                </a:endParaRPr>
              </a:p>
            </xdr:txBody>
          </xdr:sp>
          <xdr:sp>
            <xdr:nvSpPr>
              <xdr:cNvPr id="49" name="文本框 48"/>
              <xdr:cNvSpPr txBox="1"/>
            </xdr:nvSpPr>
            <xdr:spPr>
              <a:xfrm>
                <a:off x="695325" y="4076700"/>
                <a:ext cx="1371600" cy="28575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b"/>
              <a:lstStyle/>
              <a:p>
                <a:pPr algn="l"/>
                <a:r>
                  <a:rPr lang="zh-CN" altLang="en-US" sz="1600">
                    <a:solidFill>
                      <a:schemeClr val="bg1"/>
                    </a:solidFill>
                    <a:latin typeface="Microsoft YaHei UI" panose="020B0503020204020204" pitchFamily="34" charset="-122"/>
                    <a:ea typeface="Microsoft YaHei UI" panose="020B0503020204020204" pitchFamily="34" charset="-122"/>
                  </a:rPr>
                  <a:t>开支</a:t>
                </a:r>
                <a:endParaRPr lang="en-US" sz="1600">
                  <a:solidFill>
                    <a:schemeClr val="bg1"/>
                  </a:solidFill>
                  <a:latin typeface="Microsoft YaHei UI" panose="020B0503020204020204" pitchFamily="34" charset="-122"/>
                  <a:ea typeface="Microsoft YaHei UI" panose="020B0503020204020204" pitchFamily="34" charset="-122"/>
                </a:endParaRPr>
              </a:p>
            </xdr:txBody>
          </xdr:sp>
        </xdr:grpSp>
      </xdr:grpSp>
    </xdr:grpSp>
    <xdr:clientData/>
  </xdr:twoCellAnchor>
  <xdr:twoCellAnchor>
    <xdr:from>
      <xdr:col>1</xdr:col>
      <xdr:colOff>85624</xdr:colOff>
      <xdr:row>1</xdr:row>
      <xdr:rowOff>57149</xdr:rowOff>
    </xdr:from>
    <xdr:to>
      <xdr:col>2</xdr:col>
      <xdr:colOff>845112</xdr:colOff>
      <xdr:row>9</xdr:row>
      <xdr:rowOff>133349</xdr:rowOff>
    </xdr:to>
    <xdr:grpSp>
      <xdr:nvGrpSpPr>
        <xdr:cNvPr id="6" name="工作表标题" descr="家庭月度预算规划器" title="工作表标题"/>
        <xdr:cNvGrpSpPr/>
      </xdr:nvGrpSpPr>
      <xdr:grpSpPr>
        <a:xfrm>
          <a:off x="266065" y="389890"/>
          <a:ext cx="2921635" cy="2311400"/>
          <a:chOff x="403124" y="390524"/>
          <a:chExt cx="2918488" cy="2743200"/>
        </a:xfrm>
      </xdr:grpSpPr>
      <xdr:sp>
        <xdr:nvSpPr>
          <xdr:cNvPr id="11" name="文本框 10"/>
          <xdr:cNvSpPr txBox="1"/>
        </xdr:nvSpPr>
        <xdr:spPr>
          <a:xfrm>
            <a:off x="403124" y="390524"/>
            <a:ext cx="2918488" cy="2743200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/>
          </a:p>
        </xdr:txBody>
      </xdr:sp>
      <xdr:sp>
        <xdr:nvSpPr>
          <xdr:cNvPr id="12" name="文本框 11" descr="&quot;&quot;" title="文本框文本：家庭每月"/>
          <xdr:cNvSpPr txBox="1"/>
        </xdr:nvSpPr>
        <xdr:spPr>
          <a:xfrm>
            <a:off x="612356" y="685800"/>
            <a:ext cx="2507629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l"/>
            <a:r>
              <a:rPr lang="zh-CN" altLang="en-US" sz="1600">
                <a:solidFill>
                  <a:schemeClr val="bg1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rPr>
              <a:t>家庭每月</a:t>
            </a:r>
            <a:endParaRPr lang="en-US" sz="160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  <xdr:grpSp>
        <xdr:nvGrpSpPr>
          <xdr:cNvPr id="3" name="组 2"/>
          <xdr:cNvGrpSpPr/>
        </xdr:nvGrpSpPr>
        <xdr:grpSpPr>
          <a:xfrm>
            <a:off x="593334" y="1247775"/>
            <a:ext cx="2507631" cy="1085851"/>
            <a:chOff x="599684" y="1247775"/>
            <a:chExt cx="2510806" cy="1085851"/>
          </a:xfrm>
        </xdr:grpSpPr>
        <xdr:sp>
          <xdr:nvSpPr>
            <xdr:cNvPr id="16" name="文本框 15" descr="&quot;&quot;" title="文本框中的文本：预算"/>
            <xdr:cNvSpPr txBox="1"/>
          </xdr:nvSpPr>
          <xdr:spPr>
            <a:xfrm>
              <a:off x="599686" y="1247775"/>
              <a:ext cx="2510804" cy="5810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b"/>
            <a:lstStyle/>
            <a:p>
              <a:pPr algn="l"/>
              <a:r>
                <a:rPr lang="zh-CN" altLang="en-US" sz="3200">
                  <a:solidFill>
                    <a:schemeClr val="bg1"/>
                  </a:solidFill>
                  <a:latin typeface="Microsoft YaHei UI" panose="020B0503020204020204" pitchFamily="34" charset="-122"/>
                  <a:ea typeface="Microsoft YaHei UI" panose="020B0503020204020204" pitchFamily="34" charset="-122"/>
                </a:rPr>
                <a:t>预算</a:t>
              </a:r>
              <a:endParaRPr lang="en-US" sz="3200">
                <a:solidFill>
                  <a:schemeClr val="bg1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endParaRPr>
            </a:p>
          </xdr:txBody>
        </xdr:sp>
        <xdr:sp>
          <xdr:nvSpPr>
            <xdr:cNvPr id="17" name="文本框 16" descr="&quot;&quot;" title="文本框中的文本：规划器"/>
            <xdr:cNvSpPr txBox="1"/>
          </xdr:nvSpPr>
          <xdr:spPr>
            <a:xfrm>
              <a:off x="599684" y="1752600"/>
              <a:ext cx="2510804" cy="5810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b"/>
            <a:lstStyle/>
            <a:p>
              <a:pPr algn="l"/>
              <a:r>
                <a:rPr lang="zh-CN" altLang="en-US" sz="3200">
                  <a:solidFill>
                    <a:schemeClr val="bg1"/>
                  </a:solidFill>
                  <a:latin typeface="Microsoft YaHei UI" panose="020B0503020204020204" pitchFamily="34" charset="-122"/>
                  <a:ea typeface="Microsoft YaHei UI" panose="020B0503020204020204" pitchFamily="34" charset="-122"/>
                </a:rPr>
                <a:t>规划器</a:t>
              </a:r>
              <a:endParaRPr lang="en-US" sz="3200">
                <a:solidFill>
                  <a:schemeClr val="bg1"/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</a:endParaRPr>
            </a:p>
          </xdr:txBody>
        </xdr:sp>
      </xdr:grpSp>
      <xdr:grpSp>
        <xdr:nvGrpSpPr>
          <xdr:cNvPr id="22" name="组 21"/>
          <xdr:cNvGrpSpPr/>
        </xdr:nvGrpSpPr>
        <xdr:grpSpPr>
          <a:xfrm>
            <a:off x="612357" y="2371725"/>
            <a:ext cx="2308159" cy="95250"/>
            <a:chOff x="9363075" y="6781800"/>
            <a:chExt cx="2314575" cy="95250"/>
          </a:xfrm>
        </xdr:grpSpPr>
        <xdr:cxnSp>
          <xdr:nvCxnSpPr>
            <xdr:cNvPr id="18" name="直线连接线 17" descr="&quot;&quot;" title="虚线边框"/>
            <xdr:cNvCxnSpPr/>
          </xdr:nvCxnSpPr>
          <xdr:spPr>
            <a:xfrm>
              <a:off x="9363075" y="6781800"/>
              <a:ext cx="2314575" cy="0"/>
            </a:xfrm>
            <a:prstGeom prst="line">
              <a:avLst/>
            </a:prstGeom>
            <a:ln w="12700">
              <a:solidFill>
                <a:schemeClr val="bg1"/>
              </a:solidFill>
              <a:prstDash val="sys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>
          <xdr:nvCxnSpPr>
            <xdr:cNvPr id="19" name="直线连接线 18" descr="&quot;&quot;" title="工作簿标题边框"/>
            <xdr:cNvCxnSpPr/>
          </xdr:nvCxnSpPr>
          <xdr:spPr>
            <a:xfrm>
              <a:off x="9363075" y="6877050"/>
              <a:ext cx="2314575" cy="0"/>
            </a:xfrm>
            <a:prstGeom prst="line">
              <a:avLst/>
            </a:prstGeom>
            <a:ln w="79375">
              <a:solidFill>
                <a:schemeClr val="bg1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>
        <xdr:nvCxnSpPr>
          <xdr:cNvPr id="14" name="直线连接线 13" descr="&quot;&quot;" title="虚线边框"/>
          <xdr:cNvCxnSpPr/>
        </xdr:nvCxnSpPr>
        <xdr:spPr>
          <a:xfrm>
            <a:off x="612357" y="1009650"/>
            <a:ext cx="2307906" cy="0"/>
          </a:xfrm>
          <a:prstGeom prst="line">
            <a:avLst/>
          </a:prstGeom>
          <a:ln w="12700">
            <a:solidFill>
              <a:schemeClr val="bg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9526</xdr:colOff>
      <xdr:row>0</xdr:row>
      <xdr:rowOff>323851</xdr:rowOff>
    </xdr:from>
    <xdr:to>
      <xdr:col>6</xdr:col>
      <xdr:colOff>1</xdr:colOff>
      <xdr:row>9</xdr:row>
      <xdr:rowOff>209550</xdr:rowOff>
    </xdr:to>
    <xdr:sp>
      <xdr:nvSpPr>
        <xdr:cNvPr id="7" name="标题边框" descr="&quot;&quot;" title="标题边框"/>
        <xdr:cNvSpPr/>
      </xdr:nvSpPr>
      <xdr:spPr>
        <a:xfrm>
          <a:off x="190500" y="323850"/>
          <a:ext cx="8077200" cy="2454275"/>
        </a:xfrm>
        <a:prstGeom prst="rect">
          <a:avLst/>
        </a:prstGeom>
        <a:noFill/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294856</xdr:colOff>
      <xdr:row>7</xdr:row>
      <xdr:rowOff>142875</xdr:rowOff>
    </xdr:from>
    <xdr:to>
      <xdr:col>2</xdr:col>
      <xdr:colOff>643485</xdr:colOff>
      <xdr:row>8</xdr:row>
      <xdr:rowOff>177800</xdr:rowOff>
    </xdr:to>
    <xdr:sp>
      <xdr:nvSpPr>
        <xdr:cNvPr id="21" name="当前月份" descr="显示当前预算月份和年份。" title="当前月份"/>
        <xdr:cNvSpPr txBox="1"/>
      </xdr:nvSpPr>
      <xdr:spPr>
        <a:xfrm>
          <a:off x="475615" y="2152650"/>
          <a:ext cx="251079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pPr algn="l"/>
          <a:r>
            <a:rPr lang="en-US" altLang="zh-CN" sz="150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2011 </a:t>
          </a:r>
          <a:r>
            <a:rPr lang="zh-CN" altLang="en-US" sz="150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年 </a:t>
          </a:r>
          <a:r>
            <a:rPr lang="en-US" altLang="zh-CN" sz="150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3 </a:t>
          </a:r>
          <a:r>
            <a:rPr lang="zh-CN" altLang="en-US" sz="1500">
              <a:solidFill>
                <a:schemeClr val="bg1"/>
              </a:solidFill>
              <a:latin typeface="Microsoft YaHei UI" panose="020B0503020204020204" pitchFamily="34" charset="-122"/>
              <a:ea typeface="Microsoft YaHei UI" panose="020B0503020204020204" pitchFamily="34" charset="-122"/>
            </a:rPr>
            <a:t>月</a:t>
          </a:r>
          <a:endParaRPr lang="en-US" sz="1500">
            <a:solidFill>
              <a:schemeClr val="bg1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2</xdr:col>
      <xdr:colOff>942975</xdr:colOff>
      <xdr:row>1</xdr:row>
      <xdr:rowOff>257175</xdr:rowOff>
    </xdr:from>
    <xdr:to>
      <xdr:col>5</xdr:col>
      <xdr:colOff>1014465</xdr:colOff>
      <xdr:row>8</xdr:row>
      <xdr:rowOff>223838</xdr:rowOff>
    </xdr:to>
    <xdr:graphicFrame>
      <xdr:nvGraphicFramePr>
        <xdr:cNvPr id="50" name="月开支" descr="该柱形图将预计和实际总收入、总支出和总现金流进行比较。" title="预算摘要"/>
        <xdr:cNvGraphicFramePr/>
      </xdr:nvGraphicFramePr>
      <xdr:xfrm>
        <a:off x="3286125" y="590550"/>
        <a:ext cx="4843145" cy="192214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Housing" displayName="Housing" ref="C24:F36" totalsRowCount="1">
  <autoFilter ref="C24:F35"/>
  <tableColumns count="4">
    <tableColumn id="1" name="住房支出" totalsRowLabel="小计"/>
    <tableColumn id="2" name="计划" totalsRowFunction="sum"/>
    <tableColumn id="3" name="实际" totalsRowFunction="sum"/>
    <tableColumn id="4" name="差异" totalsRowFunction="sum"/>
  </tableColumns>
  <tableStyleInfo name="Monthly Expenses" showFirstColumn="0" showLastColumn="1" showRowStripes="1" showColumnStripes="0"/>
</table>
</file>

<file path=xl/tables/table10.xml><?xml version="1.0" encoding="utf-8"?>
<table xmlns="http://schemas.openxmlformats.org/spreadsheetml/2006/main" id="10" name="Taxes" displayName="Taxes" ref="C111:F116" totalsRowCount="1">
  <autoFilter ref="C111:F115"/>
  <tableColumns count="4">
    <tableColumn id="1" name="税款" totalsRowLabel="小计"/>
    <tableColumn id="2" name="计划" totalsRowFunction="sum"/>
    <tableColumn id="3" name="实际" totalsRowFunction="sum"/>
    <tableColumn id="4" name="差异" totalsRowFunction="sum"/>
  </tableColumns>
  <tableStyleInfo name="Monthly Expenses" showFirstColumn="0" showLastColumn="1" showRowStripes="1" showColumnStripes="0"/>
</table>
</file>

<file path=xl/tables/table11.xml><?xml version="1.0" encoding="utf-8"?>
<table xmlns="http://schemas.openxmlformats.org/spreadsheetml/2006/main" id="11" name="Savings" displayName="Savings" ref="C118:F123" totalsRowCount="1">
  <autoFilter ref="C118:F122"/>
  <tableColumns count="4">
    <tableColumn id="1" name="储蓄或投资" totalsRowLabel="小计"/>
    <tableColumn id="2" name="计划" totalsRowFunction="sum"/>
    <tableColumn id="3" name="实际" totalsRowFunction="sum"/>
    <tableColumn id="4" name="差异" totalsRowFunction="sum"/>
  </tableColumns>
  <tableStyleInfo name="Monthly Expenses" showFirstColumn="0" showLastColumn="1" showRowStripes="1" showColumnStripes="0"/>
</table>
</file>

<file path=xl/tables/table12.xml><?xml version="1.0" encoding="utf-8"?>
<table xmlns="http://schemas.openxmlformats.org/spreadsheetml/2006/main" id="12" name="Gifts" displayName="Gifts" ref="C125:F129" totalsRowCount="1">
  <autoFilter ref="C125:F128"/>
  <tableColumns count="4">
    <tableColumn id="1" name="礼品和捐赠" totalsRowLabel="小计"/>
    <tableColumn id="2" name="计划" totalsRowFunction="sum"/>
    <tableColumn id="3" name="实际" totalsRowFunction="sum"/>
    <tableColumn id="4" name="差异" totalsRowFunction="sum"/>
  </tableColumns>
  <tableStyleInfo name="Monthly Expenses" showFirstColumn="0" showLastColumn="1" showRowStripes="1" showColumnStripes="0"/>
</table>
</file>

<file path=xl/tables/table13.xml><?xml version="1.0" encoding="utf-8"?>
<table xmlns="http://schemas.openxmlformats.org/spreadsheetml/2006/main" id="13" name="Legal" displayName="Legal" ref="C131:F136" totalsRowCount="1">
  <autoFilter ref="C131:F135"/>
  <tableColumns count="4">
    <tableColumn id="1" name="法律" totalsRowLabel="小计"/>
    <tableColumn id="2" name="计划" totalsRowFunction="sum"/>
    <tableColumn id="3" name="实际" totalsRowFunction="sum"/>
    <tableColumn id="4" name="差异" totalsRowFunction="sum"/>
  </tableColumns>
  <tableStyleInfo name="Monthly Expenses" showFirstColumn="0" showLastColumn="1" showRowStripes="1" showColumnStripes="0"/>
</table>
</file>

<file path=xl/tables/table14.xml><?xml version="1.0" encoding="utf-8"?>
<table xmlns="http://schemas.openxmlformats.org/spreadsheetml/2006/main" id="15" name="Income" displayName="Income" ref="B17:F22" totalsRowCount="1">
  <tableColumns count="5">
    <tableColumn id="1" name=" "/>
    <tableColumn id="2" name="月收入" totalsRowLabel="总收入"/>
    <tableColumn id="3" name="计划" totalsRowFunction="sum"/>
    <tableColumn id="4" name="实际" totalsRowFunction="sum"/>
    <tableColumn id="5" name="差异" totalsRowFunction="sum"/>
  </tableColumns>
  <tableStyleInfo name="Monthly Income" showFirstColumn="1" showLastColumn="1" showRowStripes="0" showColumnStripes="0"/>
</table>
</file>

<file path=xl/tables/table15.xml><?xml version="1.0" encoding="utf-8"?>
<table xmlns="http://schemas.openxmlformats.org/spreadsheetml/2006/main" id="16" name="CashFlow" displayName="CashFlow" ref="B12:F15">
  <tableColumns count="5">
    <tableColumn id="1" name="  "/>
    <tableColumn id="2" name="现金流" totalsRowLabel="TOTAL CASH FLOW"/>
    <tableColumn id="3" name="计划" totalsRowFunction="custom">
      <totalsRowFormula>D13-D14</totalsRowFormula>
    </tableColumn>
    <tableColumn id="4" name="实际" totalsRowFunction="custom">
      <totalsRowFormula>E13-E14</totalsRowFormula>
    </tableColumn>
    <tableColumn id="5" name="差异" totalsRowFunction="custom">
      <totalsRowFormula>CashFlow[[#Totals],[实际]]-CashFlow[[#Totals],[计划]]</totalsRowFormula>
    </tableColumn>
  </tableColumns>
  <tableStyleInfo name="Cash Flow" showFirstColumn="1" showLastColumn="1" showRowStripes="0" showColumnStripes="0"/>
</table>
</file>

<file path=xl/tables/table2.xml><?xml version="1.0" encoding="utf-8"?>
<table xmlns="http://schemas.openxmlformats.org/spreadsheetml/2006/main" id="2" name="Transportation" displayName="Transportation" ref="C38:F47" totalsRowCount="1">
  <autoFilter ref="C38:F46"/>
  <tableColumns count="4">
    <tableColumn id="1" name="交通" totalsRowLabel="小计"/>
    <tableColumn id="2" name="计划" totalsRowFunction="sum"/>
    <tableColumn id="3" name="实际" totalsRowFunction="sum"/>
    <tableColumn id="4" name="差异" totalsRowFunction="sum"/>
  </tableColumns>
  <tableStyleInfo name="Monthly Expenses" showFirstColumn="0" showLastColumn="1" showRowStripes="0" showColumnStripes="0"/>
</table>
</file>

<file path=xl/tables/table3.xml><?xml version="1.0" encoding="utf-8"?>
<table xmlns="http://schemas.openxmlformats.org/spreadsheetml/2006/main" id="3" name="Insurance" displayName="Insurance" ref="C49:F54" totalsRowCount="1">
  <autoFilter ref="C49:F53"/>
  <tableColumns count="4">
    <tableColumn id="1" name="保险" totalsRowLabel="小计"/>
    <tableColumn id="2" name="计划" totalsRowFunction="sum"/>
    <tableColumn id="3" name="实际" totalsRowFunction="sum"/>
    <tableColumn id="4" name="差异" totalsRowFunction="sum"/>
  </tableColumns>
  <tableStyleInfo name="Monthly Expenses" showFirstColumn="0" showLastColumn="1" showRowStripes="1" showColumnStripes="0"/>
</table>
</file>

<file path=xl/tables/table4.xml><?xml version="1.0" encoding="utf-8"?>
<table xmlns="http://schemas.openxmlformats.org/spreadsheetml/2006/main" id="4" name="Food" displayName="Food" ref="C56:F60" totalsRowCount="1">
  <autoFilter ref="C56:F59"/>
  <tableColumns count="4">
    <tableColumn id="1" name="饮食" totalsRowLabel="小计"/>
    <tableColumn id="2" name="计划" totalsRowFunction="sum"/>
    <tableColumn id="3" name="实际" totalsRowFunction="sum"/>
    <tableColumn id="4" name="差异" totalsRowFunction="sum"/>
  </tableColumns>
  <tableStyleInfo name="Monthly Expenses" showFirstColumn="0" showLastColumn="1" showRowStripes="1" showColumnStripes="0"/>
</table>
</file>

<file path=xl/tables/table5.xml><?xml version="1.0" encoding="utf-8"?>
<table xmlns="http://schemas.openxmlformats.org/spreadsheetml/2006/main" id="5" name="Children" displayName="Children" ref="C62:F72" totalsRowCount="1">
  <autoFilter ref="C62:F71"/>
  <tableColumns count="4">
    <tableColumn id="1" name="子女" totalsRowLabel="小计"/>
    <tableColumn id="2" name="计划" totalsRowFunction="sum"/>
    <tableColumn id="3" name="实际" totalsRowFunction="sum"/>
    <tableColumn id="4" name="差异" totalsRowFunction="sum"/>
  </tableColumns>
  <tableStyleInfo name="Monthly Expenses" showFirstColumn="0" showLastColumn="1" showRowStripes="1" showColumnStripes="0"/>
</table>
</file>

<file path=xl/tables/table6.xml><?xml version="1.0" encoding="utf-8"?>
<table xmlns="http://schemas.openxmlformats.org/spreadsheetml/2006/main" id="6" name="Pets" displayName="Pets" ref="C74:F80" totalsRowCount="1">
  <autoFilter ref="C74:F79"/>
  <tableColumns count="4">
    <tableColumn id="1" name="宠物" totalsRowLabel="小计"/>
    <tableColumn id="2" name="计划" totalsRowFunction="sum"/>
    <tableColumn id="3" name="实际" totalsRowFunction="sum"/>
    <tableColumn id="4" name="差异" totalsRowFunction="sum"/>
  </tableColumns>
  <tableStyleInfo name="Monthly Expenses" showFirstColumn="0" showLastColumn="1" showRowStripes="1" showColumnStripes="0"/>
</table>
</file>

<file path=xl/tables/table7.xml><?xml version="1.0" encoding="utf-8"?>
<table xmlns="http://schemas.openxmlformats.org/spreadsheetml/2006/main" id="7" name="PersonalCare" displayName="PersonalCare" ref="C82:F90" totalsRowCount="1">
  <autoFilter ref="C82:F89"/>
  <tableColumns count="4">
    <tableColumn id="1" name="个人护理" totalsRowLabel="小计"/>
    <tableColumn id="2" name="计划" totalsRowFunction="sum"/>
    <tableColumn id="3" name="实际" totalsRowFunction="sum"/>
    <tableColumn id="4" name="差异" totalsRowFunction="sum"/>
  </tableColumns>
  <tableStyleInfo name="Monthly Expenses" showFirstColumn="0" showLastColumn="1" showRowStripes="1" showColumnStripes="0"/>
</table>
</file>

<file path=xl/tables/table8.xml><?xml version="1.0" encoding="utf-8"?>
<table xmlns="http://schemas.openxmlformats.org/spreadsheetml/2006/main" id="8" name="Entertainment" displayName="Entertainment" ref="C92:F100" totalsRowCount="1">
  <autoFilter ref="C92:F99"/>
  <tableColumns count="4">
    <tableColumn id="1" name="娱乐" totalsRowLabel="小计"/>
    <tableColumn id="2" name="计划" totalsRowFunction="sum"/>
    <tableColumn id="3" name="实际" totalsRowFunction="sum"/>
    <tableColumn id="4" name="差异" totalsRowFunction="sum"/>
  </tableColumns>
  <tableStyleInfo name="Monthly Expenses" showFirstColumn="0" showLastColumn="1" showRowStripes="1" showColumnStripes="0"/>
</table>
</file>

<file path=xl/tables/table9.xml><?xml version="1.0" encoding="utf-8"?>
<table xmlns="http://schemas.openxmlformats.org/spreadsheetml/2006/main" id="9" name="Loans" displayName="Loans" ref="C102:F109" totalsRowCount="1">
  <autoFilter ref="C102:F108"/>
  <tableColumns count="4">
    <tableColumn id="1" name="贷款" totalsRowLabel="小计"/>
    <tableColumn id="2" name="计划" totalsRowFunction="sum"/>
    <tableColumn id="3" name="实际" totalsRowFunction="sum"/>
    <tableColumn id="4" name="差异" totalsRowFunction="sum"/>
  </tableColumns>
  <tableStyleInfo name="Monthly Expenses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Budget Planne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F922B"/>
      </a:accent1>
      <a:accent2>
        <a:srgbClr val="69CF8A"/>
      </a:accent2>
      <a:accent3>
        <a:srgbClr val="FFBD3B"/>
      </a:accent3>
      <a:accent4>
        <a:srgbClr val="FA5C30"/>
      </a:accent4>
      <a:accent5>
        <a:srgbClr val="63C6C9"/>
      </a:accent5>
      <a:accent6>
        <a:srgbClr val="DC5681"/>
      </a:accent6>
      <a:hlink>
        <a:srgbClr val="63C6C9"/>
      </a:hlink>
      <a:folHlink>
        <a:srgbClr val="955197"/>
      </a:folHlink>
    </a:clrScheme>
    <a:fontScheme name="Budget Planner">
      <a:majorFont>
        <a:latin typeface="Century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table" Target="../tables/table8.xml"/><Relationship Id="rId8" Type="http://schemas.openxmlformats.org/officeDocument/2006/relationships/table" Target="../tables/table7.xml"/><Relationship Id="rId7" Type="http://schemas.openxmlformats.org/officeDocument/2006/relationships/table" Target="../tables/table6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5" Type="http://schemas.openxmlformats.org/officeDocument/2006/relationships/table" Target="../tables/table14.xml"/><Relationship Id="rId14" Type="http://schemas.openxmlformats.org/officeDocument/2006/relationships/table" Target="../tables/table13.xml"/><Relationship Id="rId13" Type="http://schemas.openxmlformats.org/officeDocument/2006/relationships/table" Target="../tables/table12.xml"/><Relationship Id="rId12" Type="http://schemas.openxmlformats.org/officeDocument/2006/relationships/table" Target="../tables/table11.xml"/><Relationship Id="rId11" Type="http://schemas.openxmlformats.org/officeDocument/2006/relationships/table" Target="../tables/table10.xml"/><Relationship Id="rId10" Type="http://schemas.openxmlformats.org/officeDocument/2006/relationships/table" Target="../tables/table9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 autoPageBreaks="0"/>
  </sheetPr>
  <dimension ref="B1:G137"/>
  <sheetViews>
    <sheetView showGridLines="0" tabSelected="1" workbookViewId="0">
      <selection activeCell="L9" sqref="L9"/>
    </sheetView>
  </sheetViews>
  <sheetFormatPr defaultColWidth="9" defaultRowHeight="26.25" customHeight="1" outlineLevelCol="6"/>
  <cols>
    <col min="1" max="1" width="2.71428571428571" style="1" customWidth="1"/>
    <col min="2" max="2" width="32.4285714285714" style="1" customWidth="1"/>
    <col min="3" max="3" width="37" style="2" customWidth="1"/>
    <col min="4" max="6" width="17.2857142857143" style="3" customWidth="1"/>
    <col min="7" max="7" width="2.71428571428571" style="1" customWidth="1"/>
    <col min="8" max="16384" width="9.14285714285714" style="1"/>
  </cols>
  <sheetData>
    <row r="1" customHeight="1" spans="3:7">
      <c r="C1" s="4"/>
      <c r="F1" s="5"/>
      <c r="G1" s="1" t="s">
        <v>0</v>
      </c>
    </row>
    <row r="2" ht="22" customHeight="1" spans="3:7">
      <c r="C2" s="6"/>
      <c r="G2" s="1" t="s">
        <v>0</v>
      </c>
    </row>
    <row r="3" ht="22" customHeight="1"/>
    <row r="4" ht="22" customHeight="1"/>
    <row r="5" ht="22" customHeight="1"/>
    <row r="6" ht="22" customHeight="1" spans="7:7">
      <c r="G6" s="1" t="s">
        <v>0</v>
      </c>
    </row>
    <row r="7" ht="22" customHeight="1"/>
    <row r="8" ht="22" customHeight="1"/>
    <row r="9" ht="22" customHeight="1" spans="7:7">
      <c r="G9" s="1" t="s">
        <v>0</v>
      </c>
    </row>
    <row r="10" ht="22" customHeight="1"/>
    <row r="11" ht="23" customHeight="1"/>
    <row r="12" ht="23" customHeight="1" spans="2:6">
      <c r="B12" s="7" t="s">
        <v>1</v>
      </c>
      <c r="C12" s="8" t="s">
        <v>2</v>
      </c>
      <c r="D12" s="9" t="s">
        <v>3</v>
      </c>
      <c r="E12" s="9" t="s">
        <v>4</v>
      </c>
      <c r="F12" s="9" t="s">
        <v>5</v>
      </c>
    </row>
    <row r="13" ht="23" customHeight="1" spans="2:6">
      <c r="B13" s="10"/>
      <c r="C13" s="11" t="s">
        <v>6</v>
      </c>
      <c r="D13" s="12">
        <f>SUM(Income[计划])</f>
        <v>56000</v>
      </c>
      <c r="E13" s="12">
        <f>SUM(Income[实际])</f>
        <v>47000</v>
      </c>
      <c r="F13" s="12">
        <f>SUM(Income[差异])</f>
        <v>-9000</v>
      </c>
    </row>
    <row r="14" ht="23" customHeight="1" spans="2:6">
      <c r="B14" s="10"/>
      <c r="C14" s="11" t="s">
        <v>7</v>
      </c>
      <c r="D14" s="12">
        <f>totalExpenseProjected</f>
        <v>11950</v>
      </c>
      <c r="E14" s="12">
        <f>totalExpenseActual</f>
        <v>7360</v>
      </c>
      <c r="F14" s="12">
        <f>CashFlow[[#This Row],[计划]]-CashFlow[[#This Row],[实际]]</f>
        <v>4590</v>
      </c>
    </row>
    <row r="15" ht="23" customHeight="1" spans="2:6">
      <c r="B15" s="10"/>
      <c r="C15" s="13" t="s">
        <v>8</v>
      </c>
      <c r="D15" s="14">
        <f>D13-D14</f>
        <v>44050</v>
      </c>
      <c r="E15" s="14">
        <f t="shared" ref="E15" si="0">E13-E14</f>
        <v>39640</v>
      </c>
      <c r="F15" s="14">
        <f>CashFlow[[#This Row],[实际]]-CashFlow[[#This Row],[计划]]</f>
        <v>-4410</v>
      </c>
    </row>
    <row r="16" ht="23" customHeight="1" spans="3:6">
      <c r="C16" s="1"/>
      <c r="D16" s="1"/>
      <c r="E16" s="1"/>
      <c r="F16" s="1"/>
    </row>
    <row r="17" ht="23" customHeight="1" spans="2:6">
      <c r="B17" s="7" t="s">
        <v>0</v>
      </c>
      <c r="C17" s="8" t="s">
        <v>9</v>
      </c>
      <c r="D17" s="9" t="s">
        <v>3</v>
      </c>
      <c r="E17" s="9" t="s">
        <v>4</v>
      </c>
      <c r="F17" s="9" t="s">
        <v>5</v>
      </c>
    </row>
    <row r="18" ht="23" customHeight="1" spans="2:6">
      <c r="B18" s="10"/>
      <c r="C18" s="11" t="s">
        <v>10</v>
      </c>
      <c r="D18" s="12">
        <v>40000</v>
      </c>
      <c r="E18" s="12">
        <v>30000</v>
      </c>
      <c r="F18" s="12">
        <f>Income[[#This Row],[实际]]-Income[[#This Row],[计划]]</f>
        <v>-10000</v>
      </c>
    </row>
    <row r="19" ht="23" customHeight="1" spans="2:6">
      <c r="B19" s="10"/>
      <c r="C19" s="11" t="s">
        <v>11</v>
      </c>
      <c r="D19" s="12">
        <v>13000</v>
      </c>
      <c r="E19" s="12">
        <v>14000</v>
      </c>
      <c r="F19" s="12">
        <f>Income[[#This Row],[实际]]-Income[[#This Row],[计划]]</f>
        <v>1000</v>
      </c>
    </row>
    <row r="20" ht="23" customHeight="1" spans="2:6">
      <c r="B20" s="10"/>
      <c r="C20" s="11" t="s">
        <v>12</v>
      </c>
      <c r="D20" s="12">
        <v>3000</v>
      </c>
      <c r="E20" s="12">
        <v>3000</v>
      </c>
      <c r="F20" s="12">
        <f>Income[[#This Row],[实际]]-Income[[#This Row],[计划]]</f>
        <v>0</v>
      </c>
    </row>
    <row r="21" ht="23" customHeight="1" spans="2:6">
      <c r="B21" s="10"/>
      <c r="C21" s="11" t="s">
        <v>13</v>
      </c>
      <c r="D21" s="12"/>
      <c r="E21" s="12"/>
      <c r="F21" s="12">
        <f>Income[[#This Row],[实际]]-Income[[#This Row],[计划]]</f>
        <v>0</v>
      </c>
    </row>
    <row r="22" ht="23" customHeight="1" spans="2:6">
      <c r="B22" s="10"/>
      <c r="C22" s="11" t="s">
        <v>6</v>
      </c>
      <c r="D22" s="12">
        <f>SUBTOTAL(109,Income[计划])</f>
        <v>56000</v>
      </c>
      <c r="E22" s="12">
        <f>SUBTOTAL(109,Income[实际])</f>
        <v>47000</v>
      </c>
      <c r="F22" s="12">
        <f>SUBTOTAL(109,Income[差异])</f>
        <v>-9000</v>
      </c>
    </row>
    <row r="23" ht="23" customHeight="1" spans="2:6">
      <c r="B23" s="15"/>
      <c r="C23" s="15"/>
      <c r="D23" s="15"/>
      <c r="E23" s="15"/>
      <c r="F23" s="15"/>
    </row>
    <row r="24" ht="23" customHeight="1" spans="3:6">
      <c r="C24" s="8" t="s">
        <v>14</v>
      </c>
      <c r="D24" s="16" t="s">
        <v>3</v>
      </c>
      <c r="E24" s="16" t="s">
        <v>4</v>
      </c>
      <c r="F24" s="16" t="s">
        <v>5</v>
      </c>
    </row>
    <row r="25" ht="23" customHeight="1" spans="3:6">
      <c r="C25" s="11" t="s">
        <v>15</v>
      </c>
      <c r="D25" s="12">
        <v>10000</v>
      </c>
      <c r="E25" s="12">
        <v>5000</v>
      </c>
      <c r="F25" s="12">
        <f>Housing[[#This Row],[计划]]-Housing[[#This Row],[实际]]</f>
        <v>5000</v>
      </c>
    </row>
    <row r="26" ht="23" customHeight="1" spans="3:6">
      <c r="C26" s="11" t="s">
        <v>16</v>
      </c>
      <c r="D26" s="12">
        <v>0</v>
      </c>
      <c r="E26" s="12">
        <v>0</v>
      </c>
      <c r="F26" s="12">
        <f>Housing[[#This Row],[计划]]-Housing[[#This Row],[实际]]</f>
        <v>0</v>
      </c>
    </row>
    <row r="27" ht="23" customHeight="1" spans="3:6">
      <c r="C27" s="11" t="s">
        <v>17</v>
      </c>
      <c r="D27" s="12">
        <v>540</v>
      </c>
      <c r="E27" s="12">
        <v>1000</v>
      </c>
      <c r="F27" s="12">
        <f>Housing[[#This Row],[计划]]-Housing[[#This Row],[实际]]</f>
        <v>-460</v>
      </c>
    </row>
    <row r="28" ht="23" customHeight="1" spans="3:6">
      <c r="C28" s="11" t="s">
        <v>18</v>
      </c>
      <c r="D28" s="12">
        <v>440</v>
      </c>
      <c r="E28" s="12">
        <v>560</v>
      </c>
      <c r="F28" s="12">
        <f>Housing[[#This Row],[计划]]-Housing[[#This Row],[实际]]</f>
        <v>-120</v>
      </c>
    </row>
    <row r="29" ht="23" customHeight="1" spans="3:6">
      <c r="C29" s="11" t="s">
        <v>19</v>
      </c>
      <c r="D29" s="12">
        <v>220</v>
      </c>
      <c r="E29" s="12">
        <v>280</v>
      </c>
      <c r="F29" s="12">
        <f>Housing[[#This Row],[计划]]-Housing[[#This Row],[实际]]</f>
        <v>-60</v>
      </c>
    </row>
    <row r="30" ht="23" customHeight="1" spans="3:6">
      <c r="C30" s="11" t="s">
        <v>20</v>
      </c>
      <c r="D30" s="12">
        <v>80</v>
      </c>
      <c r="E30" s="12">
        <v>80</v>
      </c>
      <c r="F30" s="12">
        <f>Housing[[#This Row],[计划]]-Housing[[#This Row],[实际]]</f>
        <v>0</v>
      </c>
    </row>
    <row r="31" ht="23" customHeight="1" spans="3:6">
      <c r="C31" s="11" t="s">
        <v>21</v>
      </c>
      <c r="D31" s="12">
        <v>340</v>
      </c>
      <c r="E31" s="12">
        <v>340</v>
      </c>
      <c r="F31" s="12">
        <f>Housing[[#This Row],[计划]]-Housing[[#This Row],[实际]]</f>
        <v>0</v>
      </c>
    </row>
    <row r="32" ht="23" customHeight="1" spans="3:6">
      <c r="C32" s="11" t="s">
        <v>22</v>
      </c>
      <c r="D32" s="12">
        <v>100</v>
      </c>
      <c r="E32" s="12">
        <v>100</v>
      </c>
      <c r="F32" s="12">
        <f>Housing[[#This Row],[计划]]-Housing[[#This Row],[实际]]</f>
        <v>0</v>
      </c>
    </row>
    <row r="33" ht="23" customHeight="1" spans="3:6">
      <c r="C33" s="11" t="s">
        <v>23</v>
      </c>
      <c r="D33" s="12">
        <v>230</v>
      </c>
      <c r="E33" s="12">
        <v>0</v>
      </c>
      <c r="F33" s="12">
        <f>Housing[[#This Row],[计划]]-Housing[[#This Row],[实际]]</f>
        <v>230</v>
      </c>
    </row>
    <row r="34" ht="23" customHeight="1" spans="3:6">
      <c r="C34" s="11" t="s">
        <v>24</v>
      </c>
      <c r="D34" s="12">
        <v>0</v>
      </c>
      <c r="E34" s="12">
        <v>0</v>
      </c>
      <c r="F34" s="12">
        <f>Housing[[#This Row],[计划]]-Housing[[#This Row],[实际]]</f>
        <v>0</v>
      </c>
    </row>
    <row r="35" ht="23" customHeight="1" spans="3:6">
      <c r="C35" s="11" t="s">
        <v>13</v>
      </c>
      <c r="D35" s="12">
        <v>0</v>
      </c>
      <c r="E35" s="12">
        <v>0</v>
      </c>
      <c r="F35" s="12">
        <f>Housing[[#This Row],[计划]]-Housing[[#This Row],[实际]]</f>
        <v>0</v>
      </c>
    </row>
    <row r="36" ht="23" customHeight="1" spans="3:6">
      <c r="C36" s="11" t="s">
        <v>25</v>
      </c>
      <c r="D36" s="12">
        <f>SUBTOTAL(109,Housing[计划])</f>
        <v>11950</v>
      </c>
      <c r="E36" s="12">
        <f>SUBTOTAL(109,Housing[实际])</f>
        <v>7360</v>
      </c>
      <c r="F36" s="12">
        <f>SUBTOTAL(109,Housing[差异])</f>
        <v>4590</v>
      </c>
    </row>
    <row r="37" ht="23" customHeight="1" spans="3:6">
      <c r="C37" s="15"/>
      <c r="D37" s="15"/>
      <c r="E37" s="15"/>
      <c r="F37" s="15"/>
    </row>
    <row r="38" customHeight="1" spans="3:6">
      <c r="C38" s="8" t="s">
        <v>26</v>
      </c>
      <c r="D38" s="16" t="s">
        <v>3</v>
      </c>
      <c r="E38" s="16" t="s">
        <v>4</v>
      </c>
      <c r="F38" s="16" t="s">
        <v>5</v>
      </c>
    </row>
    <row r="39" customHeight="1" spans="3:6">
      <c r="C39" s="11" t="s">
        <v>27</v>
      </c>
      <c r="D39" s="12"/>
      <c r="E39" s="12"/>
      <c r="F39" s="12">
        <f>Transportation[[#This Row],[计划]]-Transportation[[#This Row],[实际]]</f>
        <v>0</v>
      </c>
    </row>
    <row r="40" customHeight="1" spans="3:6">
      <c r="C40" s="11" t="s">
        <v>28</v>
      </c>
      <c r="D40" s="12"/>
      <c r="E40" s="12"/>
      <c r="F40" s="12">
        <f>Transportation[[#This Row],[计划]]-Transportation[[#This Row],[实际]]</f>
        <v>0</v>
      </c>
    </row>
    <row r="41" customHeight="1" spans="3:6">
      <c r="C41" s="11" t="s">
        <v>29</v>
      </c>
      <c r="D41" s="12"/>
      <c r="E41" s="12"/>
      <c r="F41" s="12">
        <f>Transportation[[#This Row],[计划]]-Transportation[[#This Row],[实际]]</f>
        <v>0</v>
      </c>
    </row>
    <row r="42" customHeight="1" spans="3:6">
      <c r="C42" s="11" t="s">
        <v>30</v>
      </c>
      <c r="D42" s="12"/>
      <c r="E42" s="12"/>
      <c r="F42" s="12">
        <f>Transportation[[#This Row],[计划]]-Transportation[[#This Row],[实际]]</f>
        <v>0</v>
      </c>
    </row>
    <row r="43" customHeight="1" spans="3:6">
      <c r="C43" s="11" t="s">
        <v>31</v>
      </c>
      <c r="D43" s="12"/>
      <c r="E43" s="12"/>
      <c r="F43" s="12">
        <f>Transportation[[#This Row],[计划]]-Transportation[[#This Row],[实际]]</f>
        <v>0</v>
      </c>
    </row>
    <row r="44" customHeight="1" spans="3:6">
      <c r="C44" s="11" t="s">
        <v>32</v>
      </c>
      <c r="D44" s="12"/>
      <c r="E44" s="12"/>
      <c r="F44" s="12">
        <f>Transportation[[#This Row],[计划]]-Transportation[[#This Row],[实际]]</f>
        <v>0</v>
      </c>
    </row>
    <row r="45" customHeight="1" spans="3:6">
      <c r="C45" s="11" t="s">
        <v>33</v>
      </c>
      <c r="D45" s="12"/>
      <c r="E45" s="12"/>
      <c r="F45" s="12">
        <f>Transportation[[#This Row],[计划]]-Transportation[[#This Row],[实际]]</f>
        <v>0</v>
      </c>
    </row>
    <row r="46" customHeight="1" spans="3:6">
      <c r="C46" s="11" t="s">
        <v>13</v>
      </c>
      <c r="D46" s="12"/>
      <c r="E46" s="12"/>
      <c r="F46" s="12">
        <f>Transportation[[#This Row],[计划]]-Transportation[[#This Row],[实际]]</f>
        <v>0</v>
      </c>
    </row>
    <row r="47" customHeight="1" spans="3:6">
      <c r="C47" s="11" t="s">
        <v>25</v>
      </c>
      <c r="D47" s="12">
        <f>SUBTOTAL(109,Transportation[计划])</f>
        <v>0</v>
      </c>
      <c r="E47" s="12">
        <f>SUBTOTAL(109,Transportation[实际])</f>
        <v>0</v>
      </c>
      <c r="F47" s="12">
        <f>SUBTOTAL(109,Transportation[差异])</f>
        <v>0</v>
      </c>
    </row>
    <row r="48" customHeight="1" spans="3:6">
      <c r="C48" s="15"/>
      <c r="D48" s="15"/>
      <c r="E48" s="15"/>
      <c r="F48" s="15"/>
    </row>
    <row r="49" customHeight="1" spans="3:6">
      <c r="C49" s="8" t="s">
        <v>30</v>
      </c>
      <c r="D49" s="16" t="s">
        <v>3</v>
      </c>
      <c r="E49" s="16" t="s">
        <v>4</v>
      </c>
      <c r="F49" s="16" t="s">
        <v>5</v>
      </c>
    </row>
    <row r="50" customHeight="1" spans="3:6">
      <c r="C50" s="11" t="s">
        <v>34</v>
      </c>
      <c r="D50" s="12"/>
      <c r="E50" s="12"/>
      <c r="F50" s="12">
        <f>Insurance[[#This Row],[计划]]-Insurance[[#This Row],[实际]]</f>
        <v>0</v>
      </c>
    </row>
    <row r="51" customHeight="1" spans="3:6">
      <c r="C51" s="11" t="s">
        <v>35</v>
      </c>
      <c r="D51" s="12"/>
      <c r="E51" s="12"/>
      <c r="F51" s="12">
        <f>Insurance[[#This Row],[计划]]-Insurance[[#This Row],[实际]]</f>
        <v>0</v>
      </c>
    </row>
    <row r="52" customHeight="1" spans="3:6">
      <c r="C52" s="11" t="s">
        <v>36</v>
      </c>
      <c r="D52" s="12"/>
      <c r="E52" s="12"/>
      <c r="F52" s="12">
        <f>Insurance[[#This Row],[计划]]-Insurance[[#This Row],[实际]]</f>
        <v>0</v>
      </c>
    </row>
    <row r="53" customHeight="1" spans="3:6">
      <c r="C53" s="11" t="s">
        <v>13</v>
      </c>
      <c r="D53" s="12"/>
      <c r="E53" s="12"/>
      <c r="F53" s="12">
        <f>Insurance[[#This Row],[计划]]-Insurance[[#This Row],[实际]]</f>
        <v>0</v>
      </c>
    </row>
    <row r="54" customHeight="1" spans="3:6">
      <c r="C54" s="11" t="s">
        <v>25</v>
      </c>
      <c r="D54" s="12">
        <f>SUBTOTAL(109,Insurance[计划])</f>
        <v>0</v>
      </c>
      <c r="E54" s="12">
        <f>SUBTOTAL(109,Insurance[实际])</f>
        <v>0</v>
      </c>
      <c r="F54" s="12">
        <f>SUBTOTAL(109,Insurance[差异])</f>
        <v>0</v>
      </c>
    </row>
    <row r="55" customHeight="1" spans="3:6">
      <c r="C55" s="15"/>
      <c r="D55" s="15"/>
      <c r="E55" s="15"/>
      <c r="F55" s="15"/>
    </row>
    <row r="56" customHeight="1" spans="3:6">
      <c r="C56" s="8" t="s">
        <v>37</v>
      </c>
      <c r="D56" s="16" t="s">
        <v>3</v>
      </c>
      <c r="E56" s="16" t="s">
        <v>4</v>
      </c>
      <c r="F56" s="16" t="s">
        <v>5</v>
      </c>
    </row>
    <row r="57" customHeight="1" spans="3:6">
      <c r="C57" s="11" t="s">
        <v>38</v>
      </c>
      <c r="D57" s="12"/>
      <c r="E57" s="12"/>
      <c r="F57" s="12">
        <f>Food[[#This Row],[计划]]-Food[[#This Row],[实际]]</f>
        <v>0</v>
      </c>
    </row>
    <row r="58" customHeight="1" spans="3:6">
      <c r="C58" s="11" t="s">
        <v>39</v>
      </c>
      <c r="D58" s="12"/>
      <c r="E58" s="12"/>
      <c r="F58" s="12">
        <f>Food[[#This Row],[计划]]-Food[[#This Row],[实际]]</f>
        <v>0</v>
      </c>
    </row>
    <row r="59" customHeight="1" spans="3:6">
      <c r="C59" s="11" t="s">
        <v>13</v>
      </c>
      <c r="D59" s="12"/>
      <c r="E59" s="12"/>
      <c r="F59" s="12">
        <f>Food[[#This Row],[计划]]-Food[[#This Row],[实际]]</f>
        <v>0</v>
      </c>
    </row>
    <row r="60" customHeight="1" spans="3:6">
      <c r="C60" s="11" t="s">
        <v>25</v>
      </c>
      <c r="D60" s="12">
        <f>SUBTOTAL(109,Food[计划])</f>
        <v>0</v>
      </c>
      <c r="E60" s="12">
        <f>SUBTOTAL(109,Food[实际])</f>
        <v>0</v>
      </c>
      <c r="F60" s="12">
        <f>SUBTOTAL(109,Food[差异])</f>
        <v>0</v>
      </c>
    </row>
    <row r="61" customHeight="1" spans="3:6">
      <c r="C61" s="15"/>
      <c r="D61" s="15"/>
      <c r="E61" s="15"/>
      <c r="F61" s="15"/>
    </row>
    <row r="62" customHeight="1" spans="3:6">
      <c r="C62" s="8" t="s">
        <v>40</v>
      </c>
      <c r="D62" s="16" t="s">
        <v>3</v>
      </c>
      <c r="E62" s="16" t="s">
        <v>4</v>
      </c>
      <c r="F62" s="16" t="s">
        <v>5</v>
      </c>
    </row>
    <row r="63" customHeight="1" spans="3:6">
      <c r="C63" s="11" t="s">
        <v>41</v>
      </c>
      <c r="D63" s="12"/>
      <c r="E63" s="12"/>
      <c r="F63" s="12">
        <f>Children[[#This Row],[计划]]-Children[[#This Row],[实际]]</f>
        <v>0</v>
      </c>
    </row>
    <row r="64" customHeight="1" spans="3:6">
      <c r="C64" s="11" t="s">
        <v>42</v>
      </c>
      <c r="D64" s="12"/>
      <c r="E64" s="12"/>
      <c r="F64" s="12">
        <f>Children[[#This Row],[计划]]-Children[[#This Row],[实际]]</f>
        <v>0</v>
      </c>
    </row>
    <row r="65" customHeight="1" spans="3:6">
      <c r="C65" s="11" t="s">
        <v>43</v>
      </c>
      <c r="D65" s="12"/>
      <c r="E65" s="12"/>
      <c r="F65" s="12">
        <f>Children[[#This Row],[计划]]-Children[[#This Row],[实际]]</f>
        <v>0</v>
      </c>
    </row>
    <row r="66" customHeight="1" spans="3:6">
      <c r="C66" s="11" t="s">
        <v>44</v>
      </c>
      <c r="D66" s="12"/>
      <c r="E66" s="12"/>
      <c r="F66" s="12">
        <f>Children[[#This Row],[计划]]-Children[[#This Row],[实际]]</f>
        <v>0</v>
      </c>
    </row>
    <row r="67" customHeight="1" spans="3:6">
      <c r="C67" s="11" t="s">
        <v>45</v>
      </c>
      <c r="D67" s="12"/>
      <c r="E67" s="12"/>
      <c r="F67" s="12">
        <f>Children[[#This Row],[计划]]-Children[[#This Row],[实际]]</f>
        <v>0</v>
      </c>
    </row>
    <row r="68" customHeight="1" spans="3:6">
      <c r="C68" s="11" t="s">
        <v>46</v>
      </c>
      <c r="D68" s="12"/>
      <c r="E68" s="12"/>
      <c r="F68" s="12">
        <f>Children[[#This Row],[计划]]-Children[[#This Row],[实际]]</f>
        <v>0</v>
      </c>
    </row>
    <row r="69" customHeight="1" spans="3:6">
      <c r="C69" s="11" t="s">
        <v>47</v>
      </c>
      <c r="D69" s="12"/>
      <c r="E69" s="12"/>
      <c r="F69" s="12">
        <f>Children[[#This Row],[计划]]-Children[[#This Row],[实际]]</f>
        <v>0</v>
      </c>
    </row>
    <row r="70" customHeight="1" spans="3:6">
      <c r="C70" s="11" t="s">
        <v>48</v>
      </c>
      <c r="D70" s="12"/>
      <c r="E70" s="12"/>
      <c r="F70" s="12">
        <f>Children[[#This Row],[计划]]-Children[[#This Row],[实际]]</f>
        <v>0</v>
      </c>
    </row>
    <row r="71" customHeight="1" spans="3:6">
      <c r="C71" s="11" t="s">
        <v>13</v>
      </c>
      <c r="D71" s="12"/>
      <c r="E71" s="12"/>
      <c r="F71" s="12">
        <f>Children[[#This Row],[计划]]-Children[[#This Row],[实际]]</f>
        <v>0</v>
      </c>
    </row>
    <row r="72" customHeight="1" spans="3:6">
      <c r="C72" s="11" t="s">
        <v>25</v>
      </c>
      <c r="D72" s="12">
        <f>SUBTOTAL(109,Children[计划])</f>
        <v>0</v>
      </c>
      <c r="E72" s="12">
        <f>SUBTOTAL(109,Children[实际])</f>
        <v>0</v>
      </c>
      <c r="F72" s="12">
        <f>SUBTOTAL(109,Children[差异])</f>
        <v>0</v>
      </c>
    </row>
    <row r="73" customHeight="1" spans="3:6">
      <c r="C73" s="15"/>
      <c r="D73" s="15"/>
      <c r="E73" s="15"/>
      <c r="F73" s="15"/>
    </row>
    <row r="74" customHeight="1" spans="3:6">
      <c r="C74" s="8" t="s">
        <v>49</v>
      </c>
      <c r="D74" s="16" t="s">
        <v>3</v>
      </c>
      <c r="E74" s="16" t="s">
        <v>4</v>
      </c>
      <c r="F74" s="16" t="s">
        <v>5</v>
      </c>
    </row>
    <row r="75" customHeight="1" spans="3:6">
      <c r="C75" s="11" t="s">
        <v>37</v>
      </c>
      <c r="D75" s="12"/>
      <c r="E75" s="12"/>
      <c r="F75" s="12">
        <f>Pets[[#This Row],[计划]]-Pets[[#This Row],[实际]]</f>
        <v>0</v>
      </c>
    </row>
    <row r="76" customHeight="1" spans="3:6">
      <c r="C76" s="11" t="s">
        <v>41</v>
      </c>
      <c r="D76" s="12"/>
      <c r="E76" s="12"/>
      <c r="F76" s="12">
        <f>Pets[[#This Row],[计划]]-Pets[[#This Row],[实际]]</f>
        <v>0</v>
      </c>
    </row>
    <row r="77" customHeight="1" spans="3:6">
      <c r="C77" s="11" t="s">
        <v>50</v>
      </c>
      <c r="D77" s="12"/>
      <c r="E77" s="12"/>
      <c r="F77" s="12">
        <f>Pets[[#This Row],[计划]]-Pets[[#This Row],[实际]]</f>
        <v>0</v>
      </c>
    </row>
    <row r="78" customHeight="1" spans="3:6">
      <c r="C78" s="11" t="s">
        <v>51</v>
      </c>
      <c r="D78" s="12"/>
      <c r="E78" s="12"/>
      <c r="F78" s="12">
        <f>Pets[[#This Row],[计划]]-Pets[[#This Row],[实际]]</f>
        <v>0</v>
      </c>
    </row>
    <row r="79" customHeight="1" spans="3:6">
      <c r="C79" s="11" t="s">
        <v>13</v>
      </c>
      <c r="D79" s="12"/>
      <c r="E79" s="12"/>
      <c r="F79" s="12">
        <f>Pets[[#This Row],[计划]]-Pets[[#This Row],[实际]]</f>
        <v>0</v>
      </c>
    </row>
    <row r="80" customHeight="1" spans="3:6">
      <c r="C80" s="11" t="s">
        <v>25</v>
      </c>
      <c r="D80" s="12">
        <f>SUBTOTAL(109,Pets[计划])</f>
        <v>0</v>
      </c>
      <c r="E80" s="12">
        <f>SUBTOTAL(109,Pets[实际])</f>
        <v>0</v>
      </c>
      <c r="F80" s="12">
        <f>SUBTOTAL(109,Pets[差异])</f>
        <v>0</v>
      </c>
    </row>
    <row r="81" customHeight="1" spans="3:6">
      <c r="C81" s="15"/>
      <c r="D81" s="15"/>
      <c r="E81" s="15"/>
      <c r="F81" s="15"/>
    </row>
    <row r="82" customHeight="1" spans="3:6">
      <c r="C82" s="8" t="s">
        <v>52</v>
      </c>
      <c r="D82" s="16" t="s">
        <v>3</v>
      </c>
      <c r="E82" s="16" t="s">
        <v>4</v>
      </c>
      <c r="F82" s="16" t="s">
        <v>5</v>
      </c>
    </row>
    <row r="83" customHeight="1" spans="3:6">
      <c r="C83" s="11" t="s">
        <v>41</v>
      </c>
      <c r="D83" s="12"/>
      <c r="E83" s="12"/>
      <c r="F83" s="12">
        <f>PersonalCare[[#This Row],[计划]]-PersonalCare[[#This Row],[实际]]</f>
        <v>0</v>
      </c>
    </row>
    <row r="84" customHeight="1" spans="3:6">
      <c r="C84" s="11" t="s">
        <v>53</v>
      </c>
      <c r="D84" s="12"/>
      <c r="E84" s="12"/>
      <c r="F84" s="12">
        <f>PersonalCare[[#This Row],[计划]]-PersonalCare[[#This Row],[实际]]</f>
        <v>0</v>
      </c>
    </row>
    <row r="85" customHeight="1" spans="3:6">
      <c r="C85" s="11" t="s">
        <v>42</v>
      </c>
      <c r="D85" s="12"/>
      <c r="E85" s="12"/>
      <c r="F85" s="12">
        <f>PersonalCare[[#This Row],[计划]]-PersonalCare[[#This Row],[实际]]</f>
        <v>0</v>
      </c>
    </row>
    <row r="86" customHeight="1" spans="3:6">
      <c r="C86" s="11" t="s">
        <v>54</v>
      </c>
      <c r="D86" s="12"/>
      <c r="E86" s="12"/>
      <c r="F86" s="12">
        <f>PersonalCare[[#This Row],[计划]]-PersonalCare[[#This Row],[实际]]</f>
        <v>0</v>
      </c>
    </row>
    <row r="87" customHeight="1" spans="3:6">
      <c r="C87" s="11" t="s">
        <v>55</v>
      </c>
      <c r="D87" s="12"/>
      <c r="E87" s="12"/>
      <c r="F87" s="12">
        <f>PersonalCare[[#This Row],[计划]]-PersonalCare[[#This Row],[实际]]</f>
        <v>0</v>
      </c>
    </row>
    <row r="88" customHeight="1" spans="3:6">
      <c r="C88" s="11" t="s">
        <v>45</v>
      </c>
      <c r="D88" s="12"/>
      <c r="E88" s="12"/>
      <c r="F88" s="12">
        <f>PersonalCare[[#This Row],[计划]]-PersonalCare[[#This Row],[实际]]</f>
        <v>0</v>
      </c>
    </row>
    <row r="89" customHeight="1" spans="3:6">
      <c r="C89" s="11" t="s">
        <v>13</v>
      </c>
      <c r="D89" s="12"/>
      <c r="E89" s="12"/>
      <c r="F89" s="12">
        <f>PersonalCare[[#This Row],[计划]]-PersonalCare[[#This Row],[实际]]</f>
        <v>0</v>
      </c>
    </row>
    <row r="90" customHeight="1" spans="3:6">
      <c r="C90" s="11" t="s">
        <v>25</v>
      </c>
      <c r="D90" s="12">
        <f>SUBTOTAL(109,PersonalCare[计划])</f>
        <v>0</v>
      </c>
      <c r="E90" s="12">
        <f>SUBTOTAL(109,PersonalCare[实际])</f>
        <v>0</v>
      </c>
      <c r="F90" s="12">
        <f>SUBTOTAL(109,PersonalCare[差异])</f>
        <v>0</v>
      </c>
    </row>
    <row r="91" customHeight="1" spans="3:6">
      <c r="C91" s="15"/>
      <c r="D91" s="15"/>
      <c r="E91" s="15"/>
      <c r="F91" s="15"/>
    </row>
    <row r="92" customHeight="1" spans="3:6">
      <c r="C92" s="8" t="s">
        <v>56</v>
      </c>
      <c r="D92" s="16" t="s">
        <v>3</v>
      </c>
      <c r="E92" s="16" t="s">
        <v>4</v>
      </c>
      <c r="F92" s="16" t="s">
        <v>5</v>
      </c>
    </row>
    <row r="93" customHeight="1" spans="3:6">
      <c r="C93" s="11" t="s">
        <v>57</v>
      </c>
      <c r="D93" s="12"/>
      <c r="E93" s="12"/>
      <c r="F93" s="12">
        <f>Entertainment[[#This Row],[计划]]-Entertainment[[#This Row],[实际]]</f>
        <v>0</v>
      </c>
    </row>
    <row r="94" customHeight="1" spans="3:6">
      <c r="C94" s="11" t="s">
        <v>58</v>
      </c>
      <c r="D94" s="12"/>
      <c r="E94" s="12"/>
      <c r="F94" s="12">
        <f>Entertainment[[#This Row],[计划]]-Entertainment[[#This Row],[实际]]</f>
        <v>0</v>
      </c>
    </row>
    <row r="95" customHeight="1" spans="3:6">
      <c r="C95" s="11" t="s">
        <v>59</v>
      </c>
      <c r="D95" s="12"/>
      <c r="E95" s="12"/>
      <c r="F95" s="12">
        <f>Entertainment[[#This Row],[计划]]-Entertainment[[#This Row],[实际]]</f>
        <v>0</v>
      </c>
    </row>
    <row r="96" customHeight="1" spans="3:6">
      <c r="C96" s="11" t="s">
        <v>60</v>
      </c>
      <c r="D96" s="12"/>
      <c r="E96" s="12"/>
      <c r="F96" s="12">
        <f>Entertainment[[#This Row],[计划]]-Entertainment[[#This Row],[实际]]</f>
        <v>0</v>
      </c>
    </row>
    <row r="97" customHeight="1" spans="3:6">
      <c r="C97" s="11" t="s">
        <v>61</v>
      </c>
      <c r="D97" s="12"/>
      <c r="E97" s="12"/>
      <c r="F97" s="12">
        <f>Entertainment[[#This Row],[计划]]-Entertainment[[#This Row],[实际]]</f>
        <v>0</v>
      </c>
    </row>
    <row r="98" customHeight="1" spans="3:6">
      <c r="C98" s="11" t="s">
        <v>62</v>
      </c>
      <c r="D98" s="12"/>
      <c r="E98" s="12"/>
      <c r="F98" s="12">
        <f>Entertainment[[#This Row],[计划]]-Entertainment[[#This Row],[实际]]</f>
        <v>0</v>
      </c>
    </row>
    <row r="99" customHeight="1" spans="3:6">
      <c r="C99" s="11" t="s">
        <v>13</v>
      </c>
      <c r="D99" s="12"/>
      <c r="E99" s="12"/>
      <c r="F99" s="12">
        <f>Entertainment[[#This Row],[计划]]-Entertainment[[#This Row],[实际]]</f>
        <v>0</v>
      </c>
    </row>
    <row r="100" customHeight="1" spans="3:6">
      <c r="C100" s="11" t="s">
        <v>25</v>
      </c>
      <c r="D100" s="12">
        <f>SUBTOTAL(109,Entertainment[计划])</f>
        <v>0</v>
      </c>
      <c r="E100" s="12">
        <f>SUBTOTAL(109,Entertainment[实际])</f>
        <v>0</v>
      </c>
      <c r="F100" s="12">
        <f>SUBTOTAL(109,Entertainment[差异])</f>
        <v>0</v>
      </c>
    </row>
    <row r="101" customHeight="1" spans="3:6">
      <c r="C101" s="15"/>
      <c r="D101" s="15"/>
      <c r="E101" s="15"/>
      <c r="F101" s="15"/>
    </row>
    <row r="102" customHeight="1" spans="3:6">
      <c r="C102" s="8" t="s">
        <v>63</v>
      </c>
      <c r="D102" s="16" t="s">
        <v>3</v>
      </c>
      <c r="E102" s="16" t="s">
        <v>4</v>
      </c>
      <c r="F102" s="16" t="s">
        <v>5</v>
      </c>
    </row>
    <row r="103" customHeight="1" spans="3:6">
      <c r="C103" s="11" t="s">
        <v>64</v>
      </c>
      <c r="D103" s="12"/>
      <c r="E103" s="12"/>
      <c r="F103" s="12">
        <f>Loans[[#This Row],[计划]]-Loans[[#This Row],[实际]]</f>
        <v>0</v>
      </c>
    </row>
    <row r="104" customHeight="1" spans="3:6">
      <c r="C104" s="11" t="s">
        <v>65</v>
      </c>
      <c r="D104" s="12"/>
      <c r="E104" s="12"/>
      <c r="F104" s="12">
        <f>Loans[[#This Row],[计划]]-Loans[[#This Row],[实际]]</f>
        <v>0</v>
      </c>
    </row>
    <row r="105" customHeight="1" spans="3:6">
      <c r="C105" s="11" t="s">
        <v>66</v>
      </c>
      <c r="D105" s="12"/>
      <c r="E105" s="12"/>
      <c r="F105" s="12">
        <f>Loans[[#This Row],[计划]]-Loans[[#This Row],[实际]]</f>
        <v>0</v>
      </c>
    </row>
    <row r="106" customHeight="1" spans="3:6">
      <c r="C106" s="11" t="s">
        <v>66</v>
      </c>
      <c r="D106" s="12"/>
      <c r="E106" s="12"/>
      <c r="F106" s="12">
        <f>Loans[[#This Row],[计划]]-Loans[[#This Row],[实际]]</f>
        <v>0</v>
      </c>
    </row>
    <row r="107" customHeight="1" spans="3:6">
      <c r="C107" s="11" t="s">
        <v>66</v>
      </c>
      <c r="D107" s="12"/>
      <c r="E107" s="12"/>
      <c r="F107" s="12">
        <f>Loans[[#This Row],[计划]]-Loans[[#This Row],[实际]]</f>
        <v>0</v>
      </c>
    </row>
    <row r="108" customHeight="1" spans="3:6">
      <c r="C108" s="11" t="s">
        <v>13</v>
      </c>
      <c r="D108" s="12"/>
      <c r="E108" s="12"/>
      <c r="F108" s="12">
        <f>Loans[[#This Row],[计划]]-Loans[[#This Row],[实际]]</f>
        <v>0</v>
      </c>
    </row>
    <row r="109" customHeight="1" spans="3:6">
      <c r="C109" s="11" t="s">
        <v>25</v>
      </c>
      <c r="D109" s="12">
        <f>SUBTOTAL(109,Loans[计划])</f>
        <v>0</v>
      </c>
      <c r="E109" s="12">
        <f>SUBTOTAL(109,Loans[实际])</f>
        <v>0</v>
      </c>
      <c r="F109" s="12">
        <f>SUBTOTAL(109,Loans[差异])</f>
        <v>0</v>
      </c>
    </row>
    <row r="110" customHeight="1" spans="3:6">
      <c r="C110" s="15"/>
      <c r="D110" s="15"/>
      <c r="E110" s="15"/>
      <c r="F110" s="15"/>
    </row>
    <row r="111" customHeight="1" spans="3:6">
      <c r="C111" s="8" t="s">
        <v>67</v>
      </c>
      <c r="D111" s="16" t="s">
        <v>3</v>
      </c>
      <c r="E111" s="16" t="s">
        <v>4</v>
      </c>
      <c r="F111" s="16" t="s">
        <v>5</v>
      </c>
    </row>
    <row r="112" customHeight="1" spans="3:6">
      <c r="C112" s="11" t="s">
        <v>68</v>
      </c>
      <c r="D112" s="12"/>
      <c r="E112" s="12"/>
      <c r="F112" s="12">
        <f>Taxes[[#This Row],[计划]]-Taxes[[#This Row],[实际]]</f>
        <v>0</v>
      </c>
    </row>
    <row r="113" customHeight="1" spans="3:6">
      <c r="C113" s="11" t="s">
        <v>69</v>
      </c>
      <c r="D113" s="12"/>
      <c r="E113" s="12"/>
      <c r="F113" s="12">
        <f>Taxes[[#This Row],[计划]]-Taxes[[#This Row],[实际]]</f>
        <v>0</v>
      </c>
    </row>
    <row r="114" customHeight="1" spans="3:6">
      <c r="C114" s="11" t="s">
        <v>70</v>
      </c>
      <c r="D114" s="12"/>
      <c r="E114" s="12"/>
      <c r="F114" s="12">
        <f>Taxes[[#This Row],[计划]]-Taxes[[#This Row],[实际]]</f>
        <v>0</v>
      </c>
    </row>
    <row r="115" customHeight="1" spans="3:6">
      <c r="C115" s="11" t="s">
        <v>13</v>
      </c>
      <c r="D115" s="12"/>
      <c r="E115" s="12"/>
      <c r="F115" s="12">
        <f>Taxes[[#This Row],[计划]]-Taxes[[#This Row],[实际]]</f>
        <v>0</v>
      </c>
    </row>
    <row r="116" customHeight="1" spans="3:6">
      <c r="C116" s="11" t="s">
        <v>25</v>
      </c>
      <c r="D116" s="12">
        <f>SUBTOTAL(109,Taxes[计划])</f>
        <v>0</v>
      </c>
      <c r="E116" s="12">
        <f>SUBTOTAL(109,Taxes[实际])</f>
        <v>0</v>
      </c>
      <c r="F116" s="12">
        <f>SUBTOTAL(109,Taxes[差异])</f>
        <v>0</v>
      </c>
    </row>
    <row r="117" customHeight="1" spans="3:6">
      <c r="C117" s="15"/>
      <c r="D117" s="15"/>
      <c r="E117" s="15"/>
      <c r="F117" s="15"/>
    </row>
    <row r="118" customHeight="1" spans="3:6">
      <c r="C118" s="8" t="s">
        <v>71</v>
      </c>
      <c r="D118" s="16" t="s">
        <v>3</v>
      </c>
      <c r="E118" s="16" t="s">
        <v>4</v>
      </c>
      <c r="F118" s="16" t="s">
        <v>5</v>
      </c>
    </row>
    <row r="119" customHeight="1" spans="3:6">
      <c r="C119" s="11" t="s">
        <v>72</v>
      </c>
      <c r="D119" s="12"/>
      <c r="E119" s="12"/>
      <c r="F119" s="12">
        <f>Savings[[#This Row],[计划]]-Savings[[#This Row],[实际]]</f>
        <v>0</v>
      </c>
    </row>
    <row r="120" customHeight="1" spans="3:6">
      <c r="C120" s="11" t="s">
        <v>73</v>
      </c>
      <c r="D120" s="12"/>
      <c r="E120" s="12"/>
      <c r="F120" s="12">
        <f>Savings[[#This Row],[计划]]-Savings[[#This Row],[实际]]</f>
        <v>0</v>
      </c>
    </row>
    <row r="121" customHeight="1" spans="3:6">
      <c r="C121" s="11" t="s">
        <v>74</v>
      </c>
      <c r="D121" s="12"/>
      <c r="E121" s="12"/>
      <c r="F121" s="12">
        <f>Savings[[#This Row],[计划]]-Savings[[#This Row],[实际]]</f>
        <v>0</v>
      </c>
    </row>
    <row r="122" customHeight="1" spans="3:6">
      <c r="C122" s="11" t="s">
        <v>13</v>
      </c>
      <c r="D122" s="12"/>
      <c r="E122" s="12"/>
      <c r="F122" s="12">
        <f>Savings[[#This Row],[计划]]-Savings[[#This Row],[实际]]</f>
        <v>0</v>
      </c>
    </row>
    <row r="123" customHeight="1" spans="3:6">
      <c r="C123" s="11" t="s">
        <v>25</v>
      </c>
      <c r="D123" s="12">
        <f>SUBTOTAL(109,Savings[计划])</f>
        <v>0</v>
      </c>
      <c r="E123" s="12">
        <f>SUBTOTAL(109,Savings[实际])</f>
        <v>0</v>
      </c>
      <c r="F123" s="12">
        <f>SUBTOTAL(109,Savings[差异])</f>
        <v>0</v>
      </c>
    </row>
    <row r="124" customHeight="1" spans="3:6">
      <c r="C124" s="15"/>
      <c r="D124" s="15"/>
      <c r="E124" s="15"/>
      <c r="F124" s="15"/>
    </row>
    <row r="125" customHeight="1" spans="3:6">
      <c r="C125" s="8" t="s">
        <v>75</v>
      </c>
      <c r="D125" s="16" t="s">
        <v>3</v>
      </c>
      <c r="E125" s="16" t="s">
        <v>4</v>
      </c>
      <c r="F125" s="16" t="s">
        <v>5</v>
      </c>
    </row>
    <row r="126" customHeight="1" spans="3:6">
      <c r="C126" s="11" t="s">
        <v>76</v>
      </c>
      <c r="D126" s="12"/>
      <c r="E126" s="12"/>
      <c r="F126" s="12">
        <f>Gifts[[#This Row],[计划]]-Gifts[[#This Row],[实际]]</f>
        <v>0</v>
      </c>
    </row>
    <row r="127" customHeight="1" spans="3:6">
      <c r="C127" s="11" t="s">
        <v>77</v>
      </c>
      <c r="D127" s="12"/>
      <c r="E127" s="12"/>
      <c r="F127" s="12">
        <f>Gifts[[#This Row],[计划]]-Gifts[[#This Row],[实际]]</f>
        <v>0</v>
      </c>
    </row>
    <row r="128" customHeight="1" spans="3:6">
      <c r="C128" s="11" t="s">
        <v>78</v>
      </c>
      <c r="D128" s="12"/>
      <c r="E128" s="12"/>
      <c r="F128" s="12">
        <f>Gifts[[#This Row],[计划]]-Gifts[[#This Row],[实际]]</f>
        <v>0</v>
      </c>
    </row>
    <row r="129" customHeight="1" spans="3:6">
      <c r="C129" s="11" t="s">
        <v>25</v>
      </c>
      <c r="D129" s="12">
        <f>SUBTOTAL(109,Gifts[计划])</f>
        <v>0</v>
      </c>
      <c r="E129" s="12">
        <f>SUBTOTAL(109,Gifts[实际])</f>
        <v>0</v>
      </c>
      <c r="F129" s="12">
        <f>SUBTOTAL(109,Gifts[差异])</f>
        <v>0</v>
      </c>
    </row>
    <row r="130" customHeight="1" spans="3:6">
      <c r="C130" s="15"/>
      <c r="D130" s="15"/>
      <c r="E130" s="15"/>
      <c r="F130" s="15"/>
    </row>
    <row r="131" customHeight="1" spans="3:6">
      <c r="C131" s="8" t="s">
        <v>79</v>
      </c>
      <c r="D131" s="16" t="s">
        <v>3</v>
      </c>
      <c r="E131" s="16" t="s">
        <v>4</v>
      </c>
      <c r="F131" s="16" t="s">
        <v>5</v>
      </c>
    </row>
    <row r="132" customHeight="1" spans="3:6">
      <c r="C132" s="11" t="s">
        <v>80</v>
      </c>
      <c r="D132" s="12"/>
      <c r="E132" s="12"/>
      <c r="F132" s="12">
        <f>Legal[[#This Row],[计划]]-Legal[[#This Row],[实际]]</f>
        <v>0</v>
      </c>
    </row>
    <row r="133" customHeight="1" spans="3:6">
      <c r="C133" s="11" t="s">
        <v>81</v>
      </c>
      <c r="D133" s="12"/>
      <c r="E133" s="12"/>
      <c r="F133" s="12">
        <f>Legal[[#This Row],[计划]]-Legal[[#This Row],[实际]]</f>
        <v>0</v>
      </c>
    </row>
    <row r="134" customHeight="1" spans="3:6">
      <c r="C134" s="11" t="s">
        <v>82</v>
      </c>
      <c r="D134" s="12"/>
      <c r="E134" s="12"/>
      <c r="F134" s="12">
        <f>Legal[[#This Row],[计划]]-Legal[[#This Row],[实际]]</f>
        <v>0</v>
      </c>
    </row>
    <row r="135" customHeight="1" spans="3:6">
      <c r="C135" s="11" t="s">
        <v>13</v>
      </c>
      <c r="D135" s="12"/>
      <c r="E135" s="12"/>
      <c r="F135" s="12">
        <f>Legal[[#This Row],[计划]]-Legal[[#This Row],[实际]]</f>
        <v>0</v>
      </c>
    </row>
    <row r="136" customHeight="1" spans="3:6">
      <c r="C136" s="11" t="s">
        <v>25</v>
      </c>
      <c r="D136" s="12">
        <f>SUBTOTAL(109,Legal[计划])</f>
        <v>0</v>
      </c>
      <c r="E136" s="12">
        <f>SUBTOTAL(109,Legal[实际])</f>
        <v>0</v>
      </c>
      <c r="F136" s="12">
        <f>SUBTOTAL(109,Legal[差异])</f>
        <v>0</v>
      </c>
    </row>
    <row r="137" customHeight="1" spans="3:6">
      <c r="C137" s="15"/>
      <c r="D137" s="15"/>
      <c r="E137" s="15"/>
      <c r="F137" s="15"/>
    </row>
  </sheetData>
  <mergeCells count="15">
    <mergeCell ref="B16:F16"/>
    <mergeCell ref="B23:F23"/>
    <mergeCell ref="C37:F37"/>
    <mergeCell ref="C48:F48"/>
    <mergeCell ref="C55:F55"/>
    <mergeCell ref="C61:F61"/>
    <mergeCell ref="C73:F73"/>
    <mergeCell ref="C81:F81"/>
    <mergeCell ref="C91:F91"/>
    <mergeCell ref="C101:F101"/>
    <mergeCell ref="C110:F110"/>
    <mergeCell ref="C117:F117"/>
    <mergeCell ref="C124:F124"/>
    <mergeCell ref="C130:F130"/>
    <mergeCell ref="C137:F137"/>
  </mergeCells>
  <conditionalFormatting sqref="F13:F15">
    <cfRule type="iconSet" priority="27">
      <iconSet iconSet="3TrafficLights1">
        <cfvo type="percent" val="0"/>
        <cfvo type="num" val="0"/>
        <cfvo type="num" val="1"/>
      </iconSet>
    </cfRule>
  </conditionalFormatting>
  <conditionalFormatting sqref="F18:F22">
    <cfRule type="iconSet" priority="26">
      <iconSet iconSet="3TrafficLights1">
        <cfvo type="percent" val="0"/>
        <cfvo type="num" val="0"/>
        <cfvo type="num" val="1"/>
      </iconSet>
    </cfRule>
  </conditionalFormatting>
  <conditionalFormatting sqref="F25:F36">
    <cfRule type="iconSet" priority="53">
      <iconSet iconSet="3TrafficLights1">
        <cfvo type="percent" val="0"/>
        <cfvo type="num" val="0"/>
        <cfvo type="num" val="1"/>
      </iconSet>
    </cfRule>
  </conditionalFormatting>
  <conditionalFormatting sqref="F39:F47">
    <cfRule type="iconSet" priority="55">
      <iconSet iconSet="3TrafficLights1">
        <cfvo type="percent" val="0"/>
        <cfvo type="num" val="0"/>
        <cfvo type="num" val="1"/>
      </iconSet>
    </cfRule>
  </conditionalFormatting>
  <conditionalFormatting sqref="F50:F54">
    <cfRule type="iconSet" priority="57">
      <iconSet iconSet="3TrafficLights1">
        <cfvo type="percent" val="0"/>
        <cfvo type="num" val="0"/>
        <cfvo type="num" val="1"/>
      </iconSet>
    </cfRule>
  </conditionalFormatting>
  <conditionalFormatting sqref="F57:F60">
    <cfRule type="iconSet" priority="59">
      <iconSet iconSet="3TrafficLights1">
        <cfvo type="percent" val="0"/>
        <cfvo type="num" val="0"/>
        <cfvo type="num" val="1"/>
      </iconSet>
    </cfRule>
  </conditionalFormatting>
  <conditionalFormatting sqref="F63:F72">
    <cfRule type="iconSet" priority="61">
      <iconSet iconSet="3TrafficLights1">
        <cfvo type="percent" val="0"/>
        <cfvo type="num" val="0"/>
        <cfvo type="num" val="1"/>
      </iconSet>
    </cfRule>
  </conditionalFormatting>
  <conditionalFormatting sqref="F75:F80">
    <cfRule type="iconSet" priority="63">
      <iconSet iconSet="3TrafficLights1">
        <cfvo type="percent" val="0"/>
        <cfvo type="num" val="0"/>
        <cfvo type="num" val="1"/>
      </iconSet>
    </cfRule>
  </conditionalFormatting>
  <conditionalFormatting sqref="F83:F90">
    <cfRule type="iconSet" priority="65">
      <iconSet iconSet="3TrafficLights1">
        <cfvo type="percent" val="0"/>
        <cfvo type="num" val="0"/>
        <cfvo type="num" val="1"/>
      </iconSet>
    </cfRule>
  </conditionalFormatting>
  <conditionalFormatting sqref="F93:F100">
    <cfRule type="iconSet" priority="67">
      <iconSet iconSet="3TrafficLights1">
        <cfvo type="percent" val="0"/>
        <cfvo type="num" val="0"/>
        <cfvo type="num" val="1"/>
      </iconSet>
    </cfRule>
  </conditionalFormatting>
  <conditionalFormatting sqref="F103:F109">
    <cfRule type="iconSet" priority="69">
      <iconSet iconSet="3TrafficLights1">
        <cfvo type="percent" val="0"/>
        <cfvo type="num" val="0"/>
        <cfvo type="num" val="1"/>
      </iconSet>
    </cfRule>
  </conditionalFormatting>
  <conditionalFormatting sqref="F112:F116">
    <cfRule type="iconSet" priority="71">
      <iconSet iconSet="3TrafficLights1">
        <cfvo type="percent" val="0"/>
        <cfvo type="num" val="0"/>
        <cfvo type="num" val="1"/>
      </iconSet>
    </cfRule>
  </conditionalFormatting>
  <conditionalFormatting sqref="F119:F123">
    <cfRule type="iconSet" priority="73">
      <iconSet iconSet="3TrafficLights1">
        <cfvo type="percent" val="0"/>
        <cfvo type="num" val="0"/>
        <cfvo type="num" val="1"/>
      </iconSet>
    </cfRule>
  </conditionalFormatting>
  <conditionalFormatting sqref="F126:F129">
    <cfRule type="iconSet" priority="75">
      <iconSet iconSet="3TrafficLights1">
        <cfvo type="percent" val="0"/>
        <cfvo type="num" val="0"/>
        <cfvo type="num" val="1"/>
      </iconSet>
    </cfRule>
  </conditionalFormatting>
  <conditionalFormatting sqref="F132:F136">
    <cfRule type="iconSet" priority="77">
      <iconSet iconSet="3TrafficLights1">
        <cfvo type="percent" val="0"/>
        <cfvo type="num" val="0"/>
        <cfvo type="num" val="1"/>
      </iconSet>
    </cfRule>
  </conditionalFormatting>
  <printOptions horizontalCentered="1"/>
  <pageMargins left="0.5" right="0.5" top="0.5" bottom="0.5" header="0.25" footer="0.25"/>
  <pageSetup paperSize="1" scale="80" fitToHeight="0" orientation="portrait"/>
  <headerFooter>
    <oddFooter>&amp;CPage &amp;P of &amp;N</oddFooter>
  </headerFooter>
  <drawing r:id="rId1"/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T e m p l a t e F i l e "   m a : c o n t e n t T y p e I D = " 0 x 0 1 0 1 0 0 8 D 8 B 3 4 5 7 1 3 5 D 6 7 4 7 9 9 9 1 4 2 4 C 6 2 4 C B B 4 7 0 4 0 0 2 4 3 9 B 9 1 6 2 B 2 E 8 8 4 9 8 A 3 2 4 B E F F 3 8 1 5 2 2 1 "   m a : c o n t e n t T y p e V e r s i o n = " 5 5 "   m a : c o n t e n t T y p e D e s c r i p t i o n = " C r e a t e   a   n e w   d o c u m e n t . "   m a : c o n t e n t T y p e S c o p e = " "   m a : v e r s i o n I D = " a 7 e 4 f 4 3 e e 5 3 f c 8 6 a e 1 d d 6 2 7 2 2 6 2 e b 9 f b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1 2 c d 5 2 f 9 b 3 4 c d 9 5 3 8 0 2 4 9 3 d 9 1 9 c 3 8 3 c 5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9 0 5 c 3 8 8 8 - 6 2 8 5 - 4 5 d 0 - b d 7 6 - 6 0 a 9 a c 2 d 7 3 8 c "   x m l n s : n s 3 = " a 0 b 6 4 b 5 3 - f b a 7 - 4 3 c a - b 9 5 2 - 9 0 e 5 e 7 4 7 7 3 d d " >  
 < x s d : i m p o r t   n a m e s p a c e = " 9 0 5 c 3 8 8 8 - 6 2 8 5 - 4 5 d 0 - b d 7 6 - 6 0 a 9 a c 2 d 7 3 8 c " / >  
 < x s d : i m p o r t   n a m e s p a c e = " a 0 b 6 4 b 5 3 - f b a 7 - 4 3 c a - b 9 5 2 - 9 0 e 5 e 7 4 7 7 3 d d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A c q u i r e d F r o m "   m i n O c c u r s = " 0 " / >  
 < x s d : e l e m e n t   r e f = " n s 2 : U A C u r r e n t W o r d s "   m i n O c c u r s = " 0 " / >  
 < x s d : e l e m e n t   r e f = " n s 2 : T P A p p l i c a t i o n "   m i n O c c u r s = " 0 " / >  
 < x s d : e l e m e n t   r e f = " n s 2 : A p p r o v a l L o g "   m i n O c c u r s = " 0 " / >  
 < x s d : e l e m e n t   r e f = " n s 2 : A p p r o v a l S t a t u s "   m i n O c c u r s = " 0 " / >  
 < x s d : e l e m e n t   r e f = " n s 2 : A s s e t S t a r t "   m i n O c c u r s = " 0 " / >  
 < x s d : e l e m e n t   r e f = " n s 2 : A s s e t E x p i r e "   m i n O c c u r s = " 0 " / >  
 < x s d : e l e m e n t   r e f = " n s 2 : A s s e t I d "   m i n O c c u r s = " 0 " / >  
 < x s d : e l e m e n t   r e f = " n s 2 : I s S e a r c h a b l e "   m i n O c c u r s = " 0 " / >  
 < x s d : e l e m e n t   r e f = " n s 2 : A s s e t T y p e "   m i n O c c u r s = " 0 " / >  
 < x s d : e l e m e n t   r e f = " n s 2 : A P A u t h o r "   m i n O c c u r s = " 0 " / >  
 < x s d : e l e m e n t   r e f = " n s 2 : A v e r a g e R a t i n g "   m i n O c c u r s = " 0 " / >  
 < x s d : e l e m e n t   r e f = " n s 2 : B l o c k P u b l i s h "   m i n O c c u r s = " 0 " / >  
 < x s d : e l e m e n t   r e f = " n s 2 : B u g N u m b e r "   m i n O c c u r s = " 0 " / >  
 < x s d : e l e m e n t   r e f = " n s 2 : C a m p a i g n T a g s T a x H T F i e l d 0 "   m i n O c c u r s = " 0 " / >  
 < x s d : e l e m e n t   r e f = " n s 2 : T P C l i e n t V i e w e r "   m i n O c c u r s = " 0 " / >  
 < x s d : e l e m e n t   r e f = " n s 2 : C l i p A r t F i l e n a m e "   m i n O c c u r s = " 0 " / >  
 < x s d : e l e m e n t   r e f = " n s 2 : T P C o m m a n d L i n e "   m i n O c c u r s = " 0 " / >  
 < x s d : e l e m e n t   r e f = " n s 2 : T P C o m p o n e n t "   m i n O c c u r s = " 0 " / >  
 < x s d : e l e m e n t   r e f = " n s 2 : C o n t e n t I t e m "   m i n O c c u r s = " 0 " / >  
 < x s d : e l e m e n t   r e f = " n s 2 : C r a w l F o r D e p e n d e n c i e s "   m i n O c c u r s = " 0 " / >  
 < x s d : e l e m e n t   r e f = " n s 2 : C S X H a s h "   m i n O c c u r s = " 0 " / >  
 < x s d : e l e m e n t   r e f = " n s 2 : C S X S u b m i s s i o n M a r k e t "   m i n O c c u r s = " 0 " / >  
 < x s d : e l e m e n t   r e f = " n s 2 : C S X U p d a t e "   m i n O c c u r s = " 0 " / >  
 < x s d : e l e m e n t   r e f = " n s 2 : I n t l L a n g R e v i e w D a t e "   m i n O c c u r s = " 0 " / >  
 < x s d : e l e m e n t   r e f = " n s 2 : I s D e l e t e d "   m i n O c c u r s = " 0 " / >  
 < x s d : e l e m e n t   r e f = " n s 2 : A P D e s c r i p t i o n "   m i n O c c u r s = " 0 " / >  
 < x s d : e l e m e n t   r e f = " n s 2 : D i r e c t S o u r c e M a r k e t "   m i n O c c u r s = " 0 " / >  
 < x s d : e l e m e n t   r e f = " n s 2 : D o w n l o a d s "   m i n O c c u r s = " 0 " / >  
 < x s d : e l e m e n t   r e f = " n s 2 : D S A T A c t i o n T a k e n "   m i n O c c u r s = " 0 " / >  
 < x s d : e l e m e n t   r e f = " n s 2 : A P E d i t o r "   m i n O c c u r s = " 0 " / >  
 < x s d : e l e m e n t   r e f = " n s 2 : E d i t o r i a l S t a t u s "   m i n O c c u r s = " 0 " / >  
 < x s d : e l e m e n t   r e f = " n s 2 : E d i t o r i a l T a g s "   m i n O c c u r s = " 0 " / >  
 < x s d : e l e m e n t   r e f = " n s 2 : T P E x e c u t a b l e "   m i n O c c u r s = " 0 " / >  
 < x s d : e l e m e n t   r e f = " n s 2 : F e a t u r e T a g s T a x H T F i e l d 0 "   m i n O c c u r s = " 0 " / >  
 < x s d : e l e m e n t   r e f = " n s 2 : T P F r i e n d l y N a m e "   m i n O c c u r s = " 0 " / >  
 < x s d : e l e m e n t   r e f = " n s 2 : F r i e n d l y T i t l e "   m i n O c c u r s = " 0 " / >  
 < x s d : e l e m e n t   r e f = " n s 2 : P r i m a r y I m a g e G e n "   m i n O c c u r s = " 0 " / >  
 < x s d : e l e m e n t   r e f = " n s 2 : H a n d o f f T o M S D N "   m i n O c c u r s = " 0 " / >  
 < x s d : e l e m e n t   r e f = " n s 2 : I n P r o j e c t L i s t L o o k u p "   m i n O c c u r s = " 0 " / >  
 < x s d : e l e m e n t   r e f = " n s 2 : T P I n s t a l l L o c a t i o n "   m i n O c c u r s = " 0 " / >  
 < x s d : e l e m e n t   r e f = " n s 2 : I n t e r n a l T a g s T a x H T F i e l d 0 "   m i n O c c u r s = " 0 " / >  
 < x s d : e l e m e n t   r e f = " n s 2 : I n t l L a n g R e v i e w "   m i n O c c u r s = " 0 " / >  
 < x s d : e l e m e n t   r e f = " n s 2 : I n t l L a n g R e v i e w e r "   m i n O c c u r s = " 0 " / >  
 < x s d : e l e m e n t   r e f = " n s 2 : M a r k e t S p e c i f i c "   m i n O c c u r s = " 0 " / >  
 < x s d : e l e m e n t   r e f = " n s 2 : L a s t C o m p l e t e V e r s i o n L o o k u p "   m i n O c c u r s = " 0 " / >  
 < x s d : e l e m e n t   r e f = " n s 2 : L a s t H a n d O f f "   m i n O c c u r s = " 0 " / >  
 < x s d : e l e m e n t   r e f = " n s 2 : L a s t M o d i f i e d D a t e T i m e "   m i n O c c u r s = " 0 " / >  
 < x s d : e l e m e n t   r e f = " n s 2 : L a s t P r e v i e w E r r o r L o o k u p "   m i n O c c u r s = " 0 " / >  
 < x s d : e l e m e n t   r e f = " n s 2 : L a s t P r e v i e w R e s u l t L o o k u p "   m i n O c c u r s = " 0 " / >  
 < x s d : e l e m e n t   r e f = " n s 2 : L a s t P r e v i e w A t t e m p t D a t e L o o k u p "   m i n O c c u r s = " 0 " / >  
 < x s d : e l e m e n t   r e f = " n s 2 : L a s t P r e v i e w e d B y L o o k u p "   m i n O c c u r s = " 0 " / >  
 < x s d : e l e m e n t   r e f = " n s 2 : L a s t P r e v i e w T i m e L o o k u p "   m i n O c c u r s = " 0 " / >  
 < x s d : e l e m e n t   r e f = " n s 2 : L a s t P r e v i e w V e r s i o n L o o k u p "   m i n O c c u r s = " 0 " / >  
 < x s d : e l e m e n t   r e f = " n s 2 : L a s t P u b l i s h E r r o r L o o k u p "   m i n O c c u r s = " 0 " / >  
 < x s d : e l e m e n t   r e f = " n s 2 : L a s t P u b l i s h R e s u l t L o o k u p "   m i n O c c u r s = " 0 " / >  
 < x s d : e l e m e n t   r e f = " n s 2 : L a s t P u b l i s h A t t e m p t D a t e L o o k u p "   m i n O c c u r s = " 0 " / >  
 < x s d : e l e m e n t   r e f = " n s 2 : L a s t P u b l i s h e d B y L o o k u p "   m i n O c c u r s = " 0 " / >  
 < x s d : e l e m e n t   r e f = " n s 2 : L a s t P u b l i s h T i m e L o o k u p "   m i n O c c u r s = " 0 " / >  
 < x s d : e l e m e n t   r e f = " n s 2 : L a s t P u b l i s h V e r s i o n L o o k u p "   m i n O c c u r s = " 0 " / >  
 < x s d : e l e m e n t   r e f = " n s 2 : T P L a u n c h H e l p L i n k T y p e "   m i n O c c u r s = " 0 " / >  
 < x s d : e l e m e n t   r e f = " n s 2 : L e g a c y D a t a "   m i n O c c u r s = " 0 " / >  
 < x s d : e l e m e n t   r e f = " n s 2 : T P L a u n c h H e l p L i n k "   m i n O c c u r s = " 0 " / >  
 < x s d : e l e m e n t   r e f = " n s 2 : L o c C o m m e n t s "   m i n O c c u r s = " 0 " / >  
 < x s d : e l e m e n t   r e f = " n s 2 : L o c L a s t L o c A t t e m p t V e r s i o n L o o k u p "   m i n O c c u r s = " 0 " / >  
 < x s d : e l e m e n t   r e f = " n s 2 : L o c L a s t L o c A t t e m p t V e r s i o n T y p e L o o k u p "   m i n O c c u r s = " 0 " / >  
 < x s d : e l e m e n t   r e f = " n s 2 : L o c M a n u a l T e s t R e q u i r e d "   m i n O c c u r s = " 0 " / >  
 < x s d : e l e m e n t   r e f = " n s 2 : L o c M a r k e t G r o u p T i e r s 2 "   m i n O c c u r s = " 0 " / >  
 < x s d : e l e m e n t   r e f = " n s 2 : L o c N e w P u b l i s h e d V e r s i o n L o o k u p "   m i n O c c u r s = " 0 " / >  
 < x s d : e l e m e n t   r e f = " n s 2 : L o c O v e r a l l H a n d b a c k S t a t u s L o o k u p "   m i n O c c u r s = " 0 " / >  
 < x s d : e l e m e n t   r e f = " n s 2 : L o c O v e r a l l L o c S t a t u s L o o k u p "   m i n O c c u r s = " 0 " / >  
 < x s d : e l e m e n t   r e f = " n s 2 : L o c O v e r a l l P r e v i e w S t a t u s L o o k u p "   m i n O c c u r s = " 0 " / >  
 < x s d : e l e m e n t   r e f = " n s 2 : L o c O v e r a l l P u b l i s h S t a t u s L o o k u p "   m i n O c c u r s = " 0 " / >  
 < x s d : e l e m e n t   r e f = " n s 2 : I n t l L o c P r i o r i t y "   m i n O c c u r s = " 0 " / >  
 < x s d : e l e m e n t   r e f = " n s 2 : L o c P r o c e s s e d F o r H a n d o f f s L o o k u p "   m i n O c c u r s = " 0 " / >  
 < x s d : e l e m e n t   r e f = " n s 2 : L o c P r o c e s s e d F o r M a r k e t s L o o k u p "   m i n O c c u r s = " 0 " / >  
 < x s d : e l e m e n t   r e f = " n s 2 : L o c P u b l i s h e d D e p e n d e n t A s s e t s L o o k u p "   m i n O c c u r s = " 0 " / >  
 < x s d : e l e m e n t   r e f = " n s 2 : L o c P u b l i s h e d L i n k e d A s s e t s L o o k u p "   m i n O c c u r s = " 0 " / >  
 < x s d : e l e m e n t   r e f = " n s 2 : L o c R e c o m m e n d e d H a n d o f f "   m i n O c c u r s = " 0 " / >  
 < x s d : e l e m e n t   r e f = " n s 2 : L o c a l i z a t i o n T a g s T a x H T F i e l d 0 "   m i n O c c u r s = " 0 " / >  
 < x s d : e l e m e n t   r e f = " n s 2 : M a c h i n e T r a n s l a t e d "   m i n O c c u r s = " 0 " / >  
 < x s d : e l e m e n t   r e f = " n s 2 : M a n a g e r "   m i n O c c u r s = " 0 " / >  
 < x s d : e l e m e n t   r e f = " n s 2 : M a r k e t s "   m i n O c c u r s = " 0 " / >  
 < x s d : e l e m e n t   r e f = " n s 2 : M i l e s t o n e "   m i n O c c u r s = " 0 " / >  
 < x s d : e l e m e n t   r e f = " n s 2 : T P N a m e s p a c e "   m i n O c c u r s = " 0 " / >  
 < x s d : e l e m e n t   r e f = " n s 2 : N u m e r i c I d "   m i n O c c u r s = " 0 " / >  
 < x s d : e l e m e n t   r e f = " n s 2 : N u m O f R a t i n g s L o o k u p "   m i n O c c u r s = " 0 " / >  
 < x s d : e l e m e n t   r e f = " n s 2 : O O C a c h e I d "   m i n O c c u r s = " 0 " / >  
 < x s d : e l e m e n t   r e f = " n s 2 : O p e n T e m p l a t e "   m i n O c c u r s = " 0 " / >  
 < x s d : e l e m e n t   r e f = " n s 2 : O r i g i n A s s e t "   m i n O c c u r s = " 0 " / >  
 < x s d : e l e m e n t   r e f = " n s 2 : O r i g i n a l R e l e a s e "   m i n O c c u r s = " 0 " / >  
 < x s d : e l e m e n t   r e f = " n s 2 : O r i g i n a l S o u r c e M a r k e t "   m i n O c c u r s = " 0 " / >  
 < x s d : e l e m e n t   r e f = " n s 2 : O u t p u t C a c h i n g O n "   m i n O c c u r s = " 0 " / >  
 < x s d : e l e m e n t   r e f = " n s 2 : P a r e n t A s s e t I d "   m i n O c c u r s = " 0 " / >  
 < x s d : e l e m e n t   r e f = " n s 2 : P l a n n e d P u b D a t e "   m i n O c c u r s = " 0 " / >  
 < x s d : e l e m e n t   r e f = " n s 2 : P o l i c h e c k W o r d s "   m i n O c c u r s = " 0 " / >  
 < x s d : e l e m e n t   r e f = " n s 2 : B u s i n e s s G r o u p "   m i n O c c u r s = " 0 " / >  
 < x s d : e l e m e n t   r e f = " n s 2 : U A P r o j e c t e d T o t a l W o r d s "   m i n O c c u r s = " 0 " / >  
 < x s d : e l e m e n t   r e f = " n s 2 : P r o v i d e r "   m i n O c c u r s = " 0 " / >  
 < x s d : e l e m e n t   r e f = " n s 2 : P r o v i d e r s "   m i n O c c u r s = " 0 " / >  
 < x s d : e l e m e n t   r e f = " n s 2 : P u b l i s h S t a t u s L o o k u p "   m i n O c c u r s = " 0 " / >  
 < x s d : e l e m e n t   r e f = " n s 2 : P u b l i s h T a r g e t s "   m i n O c c u r s = " 0 " / >  
 < x s d : e l e m e n t   r e f = " n s 2 : R e c o m m e n d a t i o n s M o d i f i e r "   m i n O c c u r s = " 0 " / >  
 < x s d : e l e m e n t   r e f = " n s 2 : A r t S a m p l e D o c s "   m i n O c c u r s = " 0 " / >  
 < x s d : e l e m e n t   r e f = " n s 2 : S c e n a r i o T a g s T a x H T F i e l d 0 "   m i n O c c u r s = " 0 " / >  
 < x s d : e l e m e n t   r e f = " n s 2 : S h o w I n "   m i n O c c u r s = " 0 " / >  
 < x s d : e l e m e n t   r e f = " n s 2 : S o u r c e T i t l e "   m i n O c c u r s = " 0 " / >  
 < x s d : e l e m e n t   r e f = " n s 2 : C S X S u b m i s s i o n D a t e "   m i n O c c u r s = " 0 " / >  
 < x s d : e l e m e n t   r e f = " n s 2 : S u b m i t t e r I d "   m i n O c c u r s = " 0 " / >  
 < x s d : e l e m e n t   r e f = " n s 2 : T a x C a t c h A l l "   m i n O c c u r s = " 0 " / >  
 < x s d : e l e m e n t   r e f = " n s 2 : T a x C a t c h A l l L a b e l "   m i n O c c u r s = " 0 " / >  
 < x s d : e l e m e n t   r e f = " n s 2 : T e m p l a t e S t a t u s "   m i n O c c u r s = " 0 " / >  
 < x s d : e l e m e n t   r e f = " n s 2 : T e m p l a t e T e m p l a t e T y p e "   m i n O c c u r s = " 0 " / >  
 < x s d : e l e m e n t   r e f = " n s 2 : T h u m b n a i l A s s e t I d "   m i n O c c u r s = " 0 " / >  
 < x s d : e l e m e n t   r e f = " n s 2 : T i m e s C l o n e d "   m i n O c c u r s = " 0 " / >  
 < x s d : e l e m e n t   r e f = " n s 2 : T r u s t L e v e l "   m i n O c c u r s = " 0 " / >  
 < x s d : e l e m e n t   r e f = " n s 2 : U A L o c C o m m e n t s "   m i n O c c u r s = " 0 " / >  
 < x s d : e l e m e n t   r e f = " n s 2 : U A L o c R e c o m m e n d a t i o n "   m i n O c c u r s = " 0 " / >  
 < x s d : e l e m e n t   r e f = " n s 2 : U A N o t e s "   m i n O c c u r s = " 0 " / >  
 < x s d : e l e m e n t   r e f = " n s 2 : T P A p p V e r s i o n "   m i n O c c u r s = " 0 " / >  
 < x s d : e l e m e n t   r e f = " n s 2 : V o t e C o u n t "   m i n O c c u r s = " 0 " / >  
 < x s d : e l e m e n t   r e f = " n s 3 : D e s c r i p t i o n 0 "   m i n O c c u r s = " 0 " / >  
 < x s d : e l e m e n t   r e f = " n s 3 : C o m p o n e n t 0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9 0 5 c 3 8 8 8 - 6 2 8 5 - 4 5 d 0 - b d 7 6 - 6 0 a 9 a c 2 d 7 3 8 c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A c q u i r e d F r o m "   m a : i n d e x = " 1 "   n i l l a b l e = " t r u e "   m a : d i s p l a y N a m e = " A c q u i r e d   F r o m "   m a : d e f a u l t = " I n t e r n a l   M S "   m a : i n t e r n a l N a m e = " A c q u i r e d F r o m "   m a : r e a d O n l y = " f a l s e " >  
 < x s d : s i m p l e T y p e >  
 < x s d : r e s t r i c t i o n   b a s e = " d m s : C h o i c e " >  
 < x s d : e n u m e r a t i o n   v a l u e = " I n t e r n a l   M S " / >  
 < x s d : e n u m e r a t i o n   v a l u e = " C o m m u n i t y " / >  
 < x s d : e n u m e r a t i o n   v a l u e = " M V P " / >  
 < x s d : e n u m e r a t i o n   v a l u e = " P u b l i s h e r " / >  
 < x s d : e n u m e r a t i o n   v a l u e = " P a r t n e r " / >  
 < x s d : e n u m e r a t i o n   v a l u e = " N o n e " / >  
 < / x s d : r e s t r i c t i o n >  
 < / x s d : s i m p l e T y p e >  
 < / x s d : e l e m e n t >  
 < x s d : e l e m e n t   n a m e = " U A C u r r e n t W o r d s "   m a : i n d e x = " 2 "   n i l l a b l e = " t r u e "   m a : d i s p l a y N a m e = " A c t u a l   W o r d   C o u n t "   m a : d e f a u l t = " "   m a : i n t e r n a l N a m e = " U A C u r r e n t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T P A p p l i c a t i o n "   m a : i n d e x = " 3 "   n i l l a b l e = " t r u e "   m a : d i s p l a y N a m e = " A p p l i c a t i o n   t o   O p e n   T e m p l a t e   W i t h "   m a : d e f a u l t = " "   m a : i n t e r n a l N a m e = " T P A p p l i c a t i o n " >  
 < x s d : s i m p l e T y p e >  
 < x s d : r e s t r i c t i o n   b a s e = " d m s : T e x t " / >  
 < / x s d : s i m p l e T y p e >  
 < / x s d : e l e m e n t >  
 < x s d : e l e m e n t   n a m e = " A p p r o v a l L o g "   m a : i n d e x = " 4 "   n i l l a b l e = " t r u e "   m a : d i s p l a y N a m e = " A p p r o v a l   L o g "   m a : d e f a u l t = " "   m a : h i d d e n = " t r u e "   m a : i n t e r n a l N a m e = " A p p r o v a l L o g "   m a : r e a d O n l y = " f a l s e " >  
 < x s d : s i m p l e T y p e >  
 < x s d : r e s t r i c t i o n   b a s e = " d m s : N o t e " / >  
 < / x s d : s i m p l e T y p e >  
 < / x s d : e l e m e n t >  
 < x s d : e l e m e n t   n a m e = " A p p r o v a l S t a t u s "   m a : i n d e x = " 5 "   n i l l a b l e = " t r u e "   m a : d i s p l a y N a m e = " A p p r o v a l   S t a t u s "   m a : d e f a u l t = " I n P r o g r e s s "   m a : i n t e r n a l N a m e = " A p p r o v a l S t a t u s "   m a : r e a d O n l y = " f a l s e " >  
 < x s d : s i m p l e T y p e >  
 < x s d : r e s t r i c t i o n   b a s e = " d m s : C h o i c e " >  
 < x s d : e n u m e r a t i o n   v a l u e = " I n P r o g r e s s " / >  
 < x s d : e n u m e r a t i o n   v a l u e = " R e j e c t e d " / >  
 < x s d : e n u m e r a t i o n   v a l u e = " Q u e s t i o n a b l e " / >  
 < x s d : e n u m e r a t i o n   v a l u e = " A p p r o v e d A u t o m a t i c " / >  
 < x s d : e n u m e r a t i o n   v a l u e = " A p p r o v e d M a n u a l " / >  
 < x s d : e n u m e r a t i o n   v a l u e = " O n   H o l d " / >  
 < x s d : e n u m e r a t i o n   v a l u e = " N e e d s   R e v i e w " / >  
 < x s d : e n u m e r a t i o n   v a l u e = " A   V i o l a t i o n " / >  
 < x s d : e n u m e r a t i o n   v a l u e = " U n p u b l i s h e d   V i o l a t i o n " / >  
 < / x s d : r e s t r i c t i o n >  
 < / x s d : s i m p l e T y p e >  
 < / x s d : e l e m e n t >  
 < x s d : e l e m e n t   n a m e = " A s s e t S t a r t "   m a : i n d e x = " 6 "   n i l l a b l e = " t r u e "   m a : d i s p l a y N a m e = " A s s e t   B e g i n   D a t e "   m a : d e f a u l t = " [ T o d a y ] "   m a : i n t e r n a l N a m e = " A s s e t S t a r t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E x p i r e "   m a : i n d e x = " 7 "   n i l l a b l e = " t r u e "   m a : d i s p l a y N a m e = " A s s e t   E n d   D a t e "   m a : d e f a u l t = " 2 0 2 9 - 0 1 - 0 1 T 0 0 : 0 0 : 0 0 Z "   m a : i n t e r n a l N a m e = " A s s e t E x p i r e "   m a : r e a d O n l y = " f a l s e " >  
 < x s d : s i m p l e T y p e >  
 < x s d : r e s t r i c t i o n   b a s e = " d m s : D a t e T i m e " / >  
 < / x s d : s i m p l e T y p e >  
 < / x s d : e l e m e n t >  
 < x s d : e l e m e n t   n a m e = " A s s e t I d "   m a : i n d e x = " 8 "   n i l l a b l e = " t r u e "   m a : d i s p l a y N a m e = " A s s e t   I D "   m a : d e f a u l t = " "   m a : i n d e x e d = " t r u e "   m a : i n t e r n a l N a m e = " A s s e t I d "   m a : r e a d O n l y = " f a l s e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x s d : e l e m e n t   n a m e = " I s S e a r c h a b l e "   m a : i n d e x = " 9 "   n i l l a b l e = " t r u e "   m a : d i s p l a y N a m e = " A s s e t   S e a r c h a b l e ? "   m a : d e f a u l t = " t r u e "   m a : i n t e r n a l N a m e = " I s S e a r c h a b l e "   m a : r e a d O n l y = " f a l s e " >  
 < x s d : s i m p l e T y p e >  
 < x s d : r e s t r i c t i o n   b a s e = " d m s : B o o l e a n " / >  
 < / x s d : s i m p l e T y p e >  
 < / x s d : e l e m e n t >  
 < x s d : e l e m e n t   n a m e = " A s s e t T y p e "   m a : i n d e x = " 1 0 "   n i l l a b l e = " t r u e "   m a : d i s p l a y N a m e = " A s s e t   T y p e "   m a : d e f a u l t = " "   m a : i n t e r n a l N a m e = " A s s e t T y p e "   m a : r e a d O n l y = " f a l s e " >  
 < x s d : s i m p l e T y p e >  
 < x s d : r e s t r i c t i o n   b a s e = " d m s : U n k n o w n " / >  
 < / x s d : s i m p l e T y p e >  
 < / x s d : e l e m e n t >  
 < x s d : e l e m e n t   n a m e = " A P A u t h o r "   m a : i n d e x = " 1 1 "   n i l l a b l e = " t r u e "   m a : d i s p l a y N a m e = " A u t h o r "   m a : d e f a u l t = " "   m a : l i s t = " U s e r I n f o "   m a : i n t e r n a l N a m e = " A P A u t h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A v e r a g e R a t i n g "   m a : i n d e x = " 1 2 "   n i l l a b l e = " t r u e "   m a : d i s p l a y N a m e = " A v e r a g e   R a t i n g "   m a : i n t e r n a l N a m e = " A v e r a g e R a t i n g "   m a : r e a d O n l y = " f a l s e " >  
 < x s d : s i m p l e T y p e >  
 < x s d : r e s t r i c t i o n   b a s e = " d m s : T e x t " / >  
 < / x s d : s i m p l e T y p e >  
 < / x s d : e l e m e n t >  
 < x s d : e l e m e n t   n a m e = " B l o c k P u b l i s h "   m a : i n d e x = " 1 3 "   n i l l a b l e = " t r u e "   m a : d i s p l a y N a m e = " B l o c k   f r o m   P u b l i s h i n g ? "   m a : d e f a u l t = " "   m a : i n t e r n a l N a m e = " B l o c k P u b l i s h "   m a : r e a d O n l y = " f a l s e " >  
 < x s d : s i m p l e T y p e >  
 < x s d : r e s t r i c t i o n   b a s e = " d m s : B o o l e a n " / >  
 < / x s d : s i m p l e T y p e >  
 < / x s d : e l e m e n t >  
 < x s d : e l e m e n t   n a m e = " B u g N u m b e r "   m a : i n d e x = " 1 4 "   n i l l a b l e = " t r u e "   m a : d i s p l a y N a m e = " B u g   N u m b e r "   m a : d e f a u l t = " "   m a : i n t e r n a l N a m e = " B u g N u m b e r "   m a : r e a d O n l y = " f a l s e " >  
 < x s d : s i m p l e T y p e >  
 < x s d : r e s t r i c t i o n   b a s e = " d m s : T e x t " / >  
 < / x s d : s i m p l e T y p e >  
 < / x s d : e l e m e n t >  
 < x s d : e l e m e n t   n a m e = " C a m p a i g n T a g s T a x H T F i e l d 0 "   m a : i n d e x = " 1 6 "   n i l l a b l e = " t r u e "   m a : t a x o n o m y = " t r u e "   m a : i n t e r n a l N a m e = " C a m p a i g n T a g s T a x H T F i e l d 0 "   m a : t a x o n o m y F i e l d N a m e = " C a m p a i g n T a g s "   m a : d i s p l a y N a m e = " C a m p a i g n s "   m a : r e a d O n l y = " f a l s e "   m a : d e f a u l t = " "   m a : f i e l d I d = " { 2 f d 5 2 a d 2 - 6 3 b 0 - 4 f 0 5 - b 7 a a - a 1 7 a 1 c 4 8 c a 4 5 } "   m a : t a x o n o m y M u l t i = " t r u e "   m a : s s p I d = " 8 f 7 9 7 5 3 a - 7 5 d 3 - 4 1 f 5 - 8 c a 3 - 4 0 b 8 4 3 9 4 1 b 4 f "   m a : t e r m S e t I d = " c a 0 e 5 0 d 4 - f a a 1 - 4 4 c e - 9 6 1 e - b b 1 4 4 1 c 6 0 e 6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C l i e n t V i e w e r "   m a : i n d e x = " 1 7 "   n i l l a b l e = " t r u e "   m a : d i s p l a y N a m e = " C l i e n t   V i e w e r "   m a : d e f a u l t = " "   m a : i n t e r n a l N a m e = " T P C l i e n t V i e w e r " >  
 < x s d : s i m p l e T y p e >  
 < x s d : r e s t r i c t i o n   b a s e = " d m s : T e x t " / >  
 < / x s d : s i m p l e T y p e >  
 < / x s d : e l e m e n t >  
 < x s d : e l e m e n t   n a m e = " C l i p A r t F i l e n a m e "   m a : i n d e x = " 1 8 "   n i l l a b l e = " t r u e "   m a : d i s p l a y N a m e = " C l i p   A r t   N a m e "   m a : d e f a u l t = " "   m a : i n t e r n a l N a m e = " C l i p A r t F i l e n a m e "   m a : r e a d O n l y = " f a l s e " >  
 < x s d : s i m p l e T y p e >  
 < x s d : r e s t r i c t i o n   b a s e = " d m s : T e x t " / >  
 < / x s d : s i m p l e T y p e >  
 < / x s d : e l e m e n t >  
 < x s d : e l e m e n t   n a m e = " T P C o m m a n d L i n e "   m a : i n d e x = " 1 9 "   n i l l a b l e = " t r u e "   m a : d i s p l a y N a m e = " C o m m a n d   L i n e "   m a : d e f a u l t = " "   m a : i n t e r n a l N a m e = " T P C o m m a n d L i n e " >  
 < x s d : s i m p l e T y p e >  
 < x s d : r e s t r i c t i o n   b a s e = " d m s : T e x t " / >  
 < / x s d : s i m p l e T y p e >  
 < / x s d : e l e m e n t >  
 < x s d : e l e m e n t   n a m e = " T P C o m p o n e n t "   m a : i n d e x = " 2 0 "   n i l l a b l e = " t r u e "   m a : d i s p l a y N a m e = " C o m p o n e n t "   m a : d e f a u l t = " "   m a : i n t e r n a l N a m e = " T P C o m p o n e n t " >  
 < x s d : s i m p l e T y p e >  
 < x s d : r e s t r i c t i o n   b a s e = " d m s : T e x t " / >  
 < / x s d : s i m p l e T y p e >  
 < / x s d : e l e m e n t >  
 < x s d : e l e m e n t   n a m e = " C o n t e n t I t e m "   m a : i n d e x = " 2 1 "   n i l l a b l e = " t r u e "   m a : d i s p l a y N a m e = " C o n t e n t   I t e m "   m a : d e f a u l t = " "   m a : h i d d e n = " t r u e "   m a : i n t e r n a l N a m e = " C o n t e n t I t e m "   m a : r e a d O n l y = " f a l s e " >  
 < x s d : s i m p l e T y p e >  
 < x s d : r e s t r i c t i o n   b a s e = " d m s : U n k n o w n " / >  
 < / x s d : s i m p l e T y p e >  
 < / x s d : e l e m e n t >  
 < x s d : e l e m e n t   n a m e = " C r a w l F o r D e p e n d e n c i e s "   m a : i n d e x = " 2 3 "   n i l l a b l e = " t r u e "   m a : d i s p l a y N a m e = " C r a w l   f o r   D e p e n d e n c i e s ? "   m a : d e f a u l t = " t r u e "   m a : i n t e r n a l N a m e = " C r a w l F o r D e p e n d e n c i e s "   m a : r e a d O n l y = " f a l s e " >  
 < x s d : s i m p l e T y p e >  
 < x s d : r e s t r i c t i o n   b a s e = " d m s : B o o l e a n " / >  
 < / x s d : s i m p l e T y p e >  
 < / x s d : e l e m e n t >  
 < x s d : e l e m e n t   n a m e = " C S X H a s h "   m a : i n d e x = " 2 6 "   n i l l a b l e = " t r u e "   m a : d i s p l a y N a m e = " C S X   H a s h "   m a : d e f a u l t = " "   m a : i n d e x e d = " t r u e "   m a : i n t e r n a l N a m e = " C S X H a s h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M a r k e t "   m a : i n d e x = " 2 7 "   n i l l a b l e = " t r u e "   m a : d i s p l a y N a m e = " C S X   S u b m i s s i o n   M a r k e t "   m a : d e f a u l t = " "   m a : l i s t = " { 8 5 F C 5 A 5 8 - 2 8 5 1 - 4 2 7 E - 9 5 B 4 - A F A F 1 C 7 3 B A 4 D } "   m a : i n t e r n a l N a m e = " C S X S u b m i s s i o n M a r k e t "   m a : r e a d O n l y = " f a l s e "   m a : s h o w F i e l d = " M a r k e t N a m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C S X U p d a t e "   m a : i n d e x = " 2 8 "   n i l l a b l e = " t r u e "   m a : d i s p l a y N a m e = " C S X   U p d a t e d ? "   m a : d e f a u l t = " f a l s e "   m a : i n t e r n a l N a m e = " C S X U p d a t e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D a t e "   m a : i n d e x = " 2 9 "   n i l l a b l e = " t r u e "   m a : d i s p l a y N a m e = " D a t e   t o   C o m p l e t e   I n t l   Q A "   m a : d e f a u l t = " "   m a : i n t e r n a l N a m e = " I n t l L a n g R e v i e w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I s D e l e t e d "   m a : i n d e x = " 3 0 "   n i l l a b l e = " t r u e "   m a : d i s p l a y N a m e = " D e l e t e d ? "   m a : d e f a u l t = " "   m a : i n t e r n a l N a m e = " I s D e l e t e d "   m a : r e a d O n l y = " f a l s e " >  
 < x s d : s i m p l e T y p e >  
 < x s d : r e s t r i c t i o n   b a s e = " d m s : B o o l e a n " / >  
 < / x s d : s i m p l e T y p e >  
 < / x s d : e l e m e n t >  
 < x s d : e l e m e n t   n a m e = " A P D e s c r i p t i o n "   m a : i n d e x = " 3 1 "   n i l l a b l e = " t r u e "   m a : d i s p l a y N a m e = " D e s c r i p t i o n "   m a : d e f a u l t = " "   m a : i n t e r n a l N a m e = " A P D e s c r i p t i o n "   m a : r e a d O n l y = " f a l s e " >  
 < x s d : s i m p l e T y p e >  
 < x s d : r e s t r i c t i o n   b a s e = " d m s : N o t e " / >  
 < / x s d : s i m p l e T y p e >  
 < / x s d : e l e m e n t >  
 < x s d : e l e m e n t   n a m e = " D i r e c t S o u r c e M a r k e t "   m a : i n d e x = " 3 2 "   n i l l a b l e = " t r u e "   m a : d i s p l a y N a m e = " D i r e c t   S o u r c e   M a r k e t   G r o u p "   m a : d e f a u l t = " "   m a : i n t e r n a l N a m e = " D i r e c t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D o w n l o a d s "   m a : i n d e x = " 3 3 "   n i l l a b l e = " t r u e "   m a : d i s p l a y N a m e = " D o w n l o a d s "   m a : d e f a u l t = " 0 "   m a : h i d d e n = " t r u e "   m a : i n t e r n a l N a m e = " D o w n l o a d s "   m a : r e a d O n l y = " f a l s e " >  
 < x s d : s i m p l e T y p e >  
 < x s d : r e s t r i c t i o n   b a s e = " d m s : U n k n o w n " / >  
 < / x s d : s i m p l e T y p e >  
 < / x s d : e l e m e n t >  
 < x s d : e l e m e n t   n a m e = " D S A T A c t i o n T a k e n "   m a : i n d e x = " 3 4 "   n i l l a b l e = " t r u e "   m a : d i s p l a y N a m e = " D S A T   A c t i o n   T a k e n "   m a : d e f a u l t = " "   m a : i n t e r n a l N a m e = " D S A T A c t i o n T a k e n "   m a : r e a d O n l y = " f a l s e " >  
 < x s d : s i m p l e T y p e >  
 < x s d : r e s t r i c t i o n   b a s e = " d m s : C h o i c e " >  
 < x s d : e n u m e r a t i o n   v a l u e = " B e s t   B e t s " / >  
 < x s d : e n u m e r a t i o n   v a l u e = " E x p i r e " / >  
 < x s d : e n u m e r a t i o n   v a l u e = " H i d e " / >  
 < x s d : e n u m e r a t i o n   v a l u e = " N o n e " / >  
 < / x s d : r e s t r i c t i o n >  
 < / x s d : s i m p l e T y p e >  
 < / x s d : e l e m e n t >  
 < x s d : e l e m e n t   n a m e = " A P E d i t o r "   m a : i n d e x = " 3 5 "   n i l l a b l e = " t r u e "   m a : d i s p l a y N a m e = " E d i t o r "   m a : d e f a u l t = " "   m a : l i s t = " U s e r I n f o "   m a : i n t e r n a l N a m e = " A P E d i t o r "   m a : r e a d O n l y = " f a l s e " >  
 < x s d : c o m p l e x T y p e >  
 < x s d : c o m p l e x C o n t e n t >  
 < x s d : e x t e n s i o n   b a s e = " d m s : U s e r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E d i t o r i a l S t a t u s "   m a : i n d e x = " 3 6 "   n i l l a b l e = " t r u e "   m a : d i s p l a y N a m e = " E d i t o r i a l   S t a t u s "   m a : d e f a u l t = " "   m a : i n t e r n a l N a m e = " E d i t o r i a l S t a t u s "   m a : r e a d O n l y = " f a l s e " >  
 < x s d : s i m p l e T y p e >  
 < x s d : r e s t r i c t i o n   b a s e = " d m s : U n k n o w n " / >  
 < / x s d : s i m p l e T y p e >  
 < / x s d : e l e m e n t >  
 < x s d : e l e m e n t   n a m e = " E d i t o r i a l T a g s "   m a : i n d e x = " 3 7 "   n i l l a b l e = " t r u e "   m a : d i s p l a y N a m e = " E d i t o r i a l   T a g s "   m a : d e f a u l t = " "   m a : i n t e r n a l N a m e = " E d i t o r i a l T a g s " >  
 < x s d : s i m p l e T y p e >  
 < x s d : r e s t r i c t i o n   b a s e = " d m s : U n k n o w n " / >  
 < / x s d : s i m p l e T y p e >  
 < / x s d : e l e m e n t >  
 < x s d : e l e m e n t   n a m e = " T P E x e c u t a b l e "   m a : i n d e x = " 3 8 "   n i l l a b l e = " t r u e "   m a : d i s p l a y N a m e = " E x e c u t a b l e "   m a : d e f a u l t = " "   m a : i n t e r n a l N a m e = " T P E x e c u t a b l e " >  
 < x s d : s i m p l e T y p e >  
 < x s d : r e s t r i c t i o n   b a s e = " d m s : T e x t " / >  
 < / x s d : s i m p l e T y p e >  
 < / x s d : e l e m e n t >  
 < x s d : e l e m e n t   n a m e = " F e a t u r e T a g s T a x H T F i e l d 0 "   m a : i n d e x = " 4 0 "   n i l l a b l e = " t r u e "   m a : t a x o n o m y = " t r u e "   m a : i n t e r n a l N a m e = " F e a t u r e T a g s T a x H T F i e l d 0 "   m a : t a x o n o m y F i e l d N a m e = " F e a t u r e T a g s "   m a : d i s p l a y N a m e = " F e a t u r e s "   m a : r e a d O n l y = " f a l s e "   m a : d e f a u l t = " "   m a : f i e l d I d = " { d 4 0 2 8 2 4 c - d a 9 6 - 4 9 8 1 - b 5 9 8 - d f 7 3 4 a a c b c 3 e } "   m a : t a x o n o m y M u l t i = " t r u e "   m a : s s p I d = " 8 f 7 9 7 5 3 a - 7 5 d 3 - 4 1 f 5 - 8 c a 3 - 4 0 b 8 4 3 9 4 1 b 4 f "   m a : t e r m S e t I d = " f 1 a b 6 8 4 5 - 9 6 7 d - 4 8 5 4 - a 0 b a - 4 e c 0 7 f 0 f 8 1 1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T P F r i e n d l y N a m e "   m a : i n d e x = " 4 1 "   n i l l a b l e = " t r u e "   m a : d i s p l a y N a m e = " F r i e n d l y   N a m e "   m a : d e f a u l t = " "   m a : i n t e r n a l N a m e = " T P F r i e n d l y N a m e " >  
 < x s d : s i m p l e T y p e >  
 < x s d : r e s t r i c t i o n   b a s e = " d m s : T e x t " / >  
 < / x s d : s i m p l e T y p e >  
 < / x s d : e l e m e n t >  
 < x s d : e l e m e n t   n a m e = " F r i e n d l y T i t l e "   m a : i n d e x = " 4 2 "   n i l l a b l e = " t r u e "   m a : d i s p l a y N a m e = " F r i e n d l y   T i t l e "   m a : d e f a u l t = " "   m a : d e s c r i p t i o n = " S h o r t e r   t i t l e   t o   b e   u s e d   w h e n   d i s p l a y i n g   s e a r c h   r e s u l t s "   m a : i n t e r n a l N a m e = " F r i e n d l y T i t l e "   m a : r e a d O n l y = " f a l s e " >  
 < x s d : s i m p l e T y p e >  
 < x s d : r e s t r i c t i o n   b a s e = " d m s : T e x t " / >  
 < / x s d : s i m p l e T y p e >  
 < / x s d : e l e m e n t >  
 < x s d : e l e m e n t   n a m e = " P r i m a r y I m a g e G e n "   m a : i n d e x = " 4 3 "   n i l l a b l e = " t r u e "   m a : d i s p l a y N a m e = " G e n e r a t e   I m a g e s ? "   m a : d e f a u l t = " t r u e "   m a : i n t e r n a l N a m e = " P r i m a r y I m a g e G e n " >  
 < x s d : s i m p l e T y p e >  
 < x s d : r e s t r i c t i o n   b a s e = " d m s : B o o l e a n " / >  
 < / x s d : s i m p l e T y p e >  
 < / x s d : e l e m e n t >  
 < x s d : e l e m e n t   n a m e = " H a n d o f f T o M S D N "   m a : i n d e x = " 4 4 "   n i l l a b l e = " t r u e "   m a : d i s p l a y N a m e = " H a n d o f f   T o   M S D N   D a t e "   m a : d e f a u l t = " "   m a : i n t e r n a l N a m e = " H a n d o f f T o M S D N "   m a : r e a d O n l y = " f a l s e " >  
 < x s d : s i m p l e T y p e >  
 < x s d : r e s t r i c t i o n   b a s e = " d m s : D a t e T i m e " / >  
 < / x s d : s i m p l e T y p e >  
 < / x s d : e l e m e n t >  
 < x s d : e l e m e n t   n a m e = " I n P r o j e c t L i s t L o o k u p "   m a : i n d e x = " 4 5 "   n i l l a b l e = " t r u e "   m a : d i s p l a y N a m e = " I n P r o j e c t L i s t L o o k u p "   m a : l i s t = " { 7 F 9 4 8 D 4 D - A 5 7 E - 4 E 3 F - 8 7 E 9 - 0 A B E 9 F 2 D 7 4 8 E } "   m a : i n t e r n a l N a m e = " I n P r o j e c t L i s t L o o k u p "   m a : r e a d O n l y = " t r u e "   m a : s h o w F i e l d = " I n P r o j e c t L i s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I n s t a l l L o c a t i o n "   m a : i n d e x = " 4 6 "   n i l l a b l e = " t r u e "   m a : d i s p l a y N a m e = " I n s t a l l   L o c a t i o n "   m a : d e f a u l t = " "   m a : i n t e r n a l N a m e = " T P I n s t a l l L o c a t i o n " >  
 < x s d : s i m p l e T y p e >  
 < x s d : r e s t r i c t i o n   b a s e = " d m s : T e x t " / >  
 < / x s d : s i m p l e T y p e >  
 < / x s d : e l e m e n t >  
 < x s d : e l e m e n t   n a m e = " I n t e r n a l T a g s T a x H T F i e l d 0 "   m a : i n d e x = " 4 8 "   n i l l a b l e = " t r u e "   m a : t a x o n o m y = " t r u e "   m a : i n t e r n a l N a m e = " I n t e r n a l T a g s T a x H T F i e l d 0 "   m a : t a x o n o m y F i e l d N a m e = " I n t e r n a l T a g s "   m a : d i s p l a y N a m e = " I n t e r n a l   T a g s "   m a : r e a d O n l y = " f a l s e "   m a : d e f a u l t = " "   m a : f i e l d I d = " { b 8 e e e 2 a 3 - 2 d 4 f - 4 b 1 2 - b 2 2 9 - 9 e 6 6 7 c 3 7 1 7 1 8 } "   m a : t a x o n o m y M u l t i = " t r u e "   m a : s s p I d = " 8 f 7 9 7 5 3 a - 7 5 d 3 - 4 1 f 5 - 8 c a 3 - 4 0 b 8 4 3 9 4 1 b 4 f "   m a : t e r m S e t I d = " 8 2 b 6 6 3 9 e - f 7 f c - 4 c 1 8 - a d 2 d - 0 0 3 a 6 e 7 0 7 7 6 5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I n t l L a n g R e v i e w "   m a : i n d e x = " 4 9 "   n i l l a b l e = " t r u e "   m a : d i s p l a y N a m e = " I n t l   L a n g   Q A   R e v i e w   R e q u i r e d ? "   m a : d e f a u l t = " "   m a : i n t e r n a l N a m e = " I n t l L a n g R e v i e w "   m a : r e a d O n l y = " f a l s e " >  
 < x s d : s i m p l e T y p e >  
 < x s d : r e s t r i c t i o n   b a s e = " d m s : B o o l e a n " / >  
 < / x s d : s i m p l e T y p e >  
 < / x s d : e l e m e n t >  
 < x s d : e l e m e n t   n a m e = " I n t l L a n g R e v i e w e r "   m a : i n d e x = " 5 0 "   n i l l a b l e = " t r u e "   m a : d i s p l a y N a m e = " I n t l   L a n g   Q A   R e v i e w e r "   m a : d e f a u l t = " "   m a : i n t e r n a l N a m e = " I n t l L a n g R e v i e w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p e c i f i c "   m a : i n d e x = " 5 1 "   n i l l a b l e = " t r u e "   m a : d i s p l a y N a m e = " I s   M a r k e t   S p e c i f i c ? "   m a : d e f a u l t = " "   m a : i n t e r n a l N a m e = " M a r k e t S p e c i f i c "   m a : r e a d O n l y = " f a l s e " >  
 < x s d : s i m p l e T y p e >  
 < x s d : r e s t r i c t i o n   b a s e = " d m s : B o o l e a n " / >  
 < / x s d : s i m p l e T y p e >  
 < / x s d : e l e m e n t >  
 < x s d : e l e m e n t   n a m e = " L a s t C o m p l e t e V e r s i o n L o o k u p "   m a : i n d e x = " 5 2 "   n i l l a b l e = " t r u e "   m a : d i s p l a y N a m e = " L a s t   C o m p l e t e   V e r s i o n   L o o k u p "   m a : d e f a u l t = " "   m a : l i s t = " { 7 F 9 4 8 D 4 D - A 5 7 E - 4 E 3 F - 8 7 E 9 - 0 A B E 9 F 2 D 7 4 8 E } "   m a : i n t e r n a l N a m e = " L a s t C o m p l e t e V e r s i o n L o o k u p "   m a : r e a d O n l y = " t r u e "   m a : s h o w F i e l d = " L a s t C o m p l e t e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H a n d O f f "   m a : i n d e x = " 5 3 "   n i l l a b l e = " t r u e "   m a : d i s p l a y N a m e = " L a s t   H a n d - o f f "   m a : d e f a u l t = " "   m a : i n t e r n a l N a m e = " L a s t H a n d O f f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M o d i f i e d D a t e T i m e "   m a : i n d e x = " 5 4 "   n i l l a b l e = " t r u e "   m a : d i s p l a y N a m e = " L a s t   M o d i f i e d   D a t e "   m a : d e f a u l t = " "   m a : i n t e r n a l N a m e = " L a s t M o d i f i e d D a t e T i m e "   m a : r e a d O n l y = " f a l s e " >  
 < x s d : s i m p l e T y p e >  
 < x s d : r e s t r i c t i o n   b a s e = " d m s : D a t e T i m e " / >  
 < / x s d : s i m p l e T y p e >  
 < / x s d : e l e m e n t >  
 < x s d : e l e m e n t   n a m e = " L a s t P r e v i e w E r r o r L o o k u p "   m a : i n d e x = " 5 5 "   n i l l a b l e = " t r u e "   m a : d i s p l a y N a m e = " L a s t   P r e v i e w   A t t e m p t   E r r o r "   m a : d e f a u l t = " "   m a : l i s t = " { 7 F 9 4 8 D 4 D - A 5 7 E - 4 E 3 F - 8 7 E 9 - 0 A B E 9 F 2 D 7 4 8 E } "   m a : i n t e r n a l N a m e = " L a s t P r e v i e w E r r o r L o o k u p "   m a : r e a d O n l y = " t r u e "   m a : s h o w F i e l d = " L a s t P r e v i e w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R e s u l t L o o k u p "   m a : i n d e x = " 5 6 "   n i l l a b l e = " t r u e "   m a : d i s p l a y N a m e = " L a s t   P r e v i e w   A t t e m p t   R e s u l t "   m a : d e f a u l t = " "   m a : l i s t = " { 7 F 9 4 8 D 4 D - A 5 7 E - 4 E 3 F - 8 7 E 9 - 0 A B E 9 F 2 D 7 4 8 E } "   m a : i n t e r n a l N a m e = " L a s t P r e v i e w R e s u l t L o o k u p "   m a : r e a d O n l y = " t r u e "   m a : s h o w F i e l d = " L a s t P r e v i e w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A t t e m p t D a t e L o o k u p "   m a : i n d e x = " 5 7 "   n i l l a b l e = " t r u e "   m a : d i s p l a y N a m e = " L a s t   P r e v i e w   A t t e m p t e d   O n "   m a : d e f a u l t = " "   m a : l i s t = " { 7 F 9 4 8 D 4 D - A 5 7 E - 4 E 3 F - 8 7 E 9 - 0 A B E 9 F 2 D 7 4 8 E } "   m a : i n t e r n a l N a m e = " L a s t P r e v i e w A t t e m p t D a t e L o o k u p "   m a : r e a d O n l y = " t r u e "   m a : s h o w F i e l d = " L a s t P r e v i e w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e d B y L o o k u p "   m a : i n d e x = " 5 8 "   n i l l a b l e = " t r u e "   m a : d i s p l a y N a m e = " L a s t   P r e v i e w e d   B y "   m a : d e f a u l t = " "   m a : l i s t = " { 7 F 9 4 8 D 4 D - A 5 7 E - 4 E 3 F - 8 7 E 9 - 0 A B E 9 F 2 D 7 4 8 E } "   m a : i n t e r n a l N a m e = " L a s t P r e v i e w e d B y L o o k u p "   m a : r e a d O n l y = " t r u e "   m a : s h o w F i e l d = " L a s t P r e v i e w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T i m e L o o k u p "   m a : i n d e x = " 5 9 "   n i l l a b l e = " t r u e "   m a : d i s p l a y N a m e = " L a s t   P r e v i e w e d   D a t e "   m a : d e f a u l t = " "   m a : l i s t = " { 7 F 9 4 8 D 4 D - A 5 7 E - 4 E 3 F - 8 7 E 9 - 0 A B E 9 F 2 D 7 4 8 E } "   m a : i n t e r n a l N a m e = " L a s t P r e v i e w T i m e L o o k u p "   m a : r e a d O n l y = " t r u e "   m a : s h o w F i e l d = " L a s t P r e v i e w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r e v i e w V e r s i o n L o o k u p "   m a : i n d e x = " 6 0 "   n i l l a b l e = " t r u e "   m a : d i s p l a y N a m e = " L a s t   P r e v i e w e d   V e r s i o n "   m a : d e f a u l t = " "   m a : l i s t = " { 7 F 9 4 8 D 4 D - A 5 7 E - 4 E 3 F - 8 7 E 9 - 0 A B E 9 F 2 D 7 4 8 E } "   m a : i n t e r n a l N a m e = " L a s t P r e v i e w V e r s i o n L o o k u p "   m a : r e a d O n l y = " t r u e "   m a : s h o w F i e l d = " L a s t P r e v i e w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r r o r L o o k u p "   m a : i n d e x = " 6 1 "   n i l l a b l e = " t r u e "   m a : d i s p l a y N a m e = " L a s t   P u b l i s h   A t t e m p t   E r r o r "   m a : d e f a u l t = " "   m a : l i s t = " { 7 F 9 4 8 D 4 D - A 5 7 E - 4 E 3 F - 8 7 E 9 - 0 A B E 9 F 2 D 7 4 8 E } "   m a : i n t e r n a l N a m e = " L a s t P u b l i s h E r r o r L o o k u p "   m a : r e a d O n l y = " t r u e "   m a : s h o w F i e l d = " L a s t P u b l i s h E r r o r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R e s u l t L o o k u p "   m a : i n d e x = " 6 2 "   n i l l a b l e = " t r u e "   m a : d i s p l a y N a m e = " L a s t   P u b l i s h   A t t e m p t   R e s u l t "   m a : d e f a u l t = " "   m a : l i s t = " { 7 F 9 4 8 D 4 D - A 5 7 E - 4 E 3 F - 8 7 E 9 - 0 A B E 9 F 2 D 7 4 8 E } "   m a : i n t e r n a l N a m e = " L a s t P u b l i s h R e s u l t L o o k u p "   m a : r e a d O n l y = " t r u e "   m a : s h o w F i e l d = " L a s t P u b l i s h R e s u l t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A t t e m p t D a t e L o o k u p "   m a : i n d e x = " 6 3 "   n i l l a b l e = " t r u e "   m a : d i s p l a y N a m e = " L a s t   P u b l i s h   A t t e m p t e d   O n "   m a : d e f a u l t = " "   m a : l i s t = " { 7 F 9 4 8 D 4 D - A 5 7 E - 4 E 3 F - 8 7 E 9 - 0 A B E 9 F 2 D 7 4 8 E } "   m a : i n t e r n a l N a m e = " L a s t P u b l i s h A t t e m p t D a t e L o o k u p "   m a : r e a d O n l y = " t r u e "   m a : s h o w F i e l d = " L a s t P u b l i s h A t t e m p t D a t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e d B y L o o k u p "   m a : i n d e x = " 6 4 "   n i l l a b l e = " t r u e "   m a : d i s p l a y N a m e = " L a s t   P u b l i s h e d   B y "   m a : d e f a u l t = " "   m a : l i s t = " { 7 F 9 4 8 D 4 D - A 5 7 E - 4 E 3 F - 8 7 E 9 - 0 A B E 9 F 2 D 7 4 8 E } "   m a : i n t e r n a l N a m e = " L a s t P u b l i s h e d B y L o o k u p "   m a : r e a d O n l y = " t r u e "   m a : s h o w F i e l d = " L a s t P u b l i s h e d B y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T i m e L o o k u p "   m a : i n d e x = " 6 5 "   n i l l a b l e = " t r u e "   m a : d i s p l a y N a m e = " L a s t   P u b l i s h e d   D a t e "   m a : d e f a u l t = " "   m a : l i s t = " { 7 F 9 4 8 D 4 D - A 5 7 E - 4 E 3 F - 8 7 E 9 - 0 A B E 9 F 2 D 7 4 8 E } "   m a : i n t e r n a l N a m e = " L a s t P u b l i s h T i m e L o o k u p "   m a : r e a d O n l y = " t r u e "   m a : s h o w F i e l d = " L a s t P u b l i s h T i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L a s t P u b l i s h V e r s i o n L o o k u p "   m a : i n d e x = " 6 6 "   n i l l a b l e = " t r u e "   m a : d i s p l a y N a m e = " L a s t   P u b l i s h e d   V e r s i o n "   m a : d e f a u l t = " "   m a : l i s t = " { 7 F 9 4 8 D 4 D - A 5 7 E - 4 E 3 F - 8 7 E 9 - 0 A B E 9 F 2 D 7 4 8 E } "   m a : i n t e r n a l N a m e = " L a s t P u b l i s h V e r s i o n L o o k u p "   m a : r e a d O n l y = " t r u e "   m a : s h o w F i e l d = " L a s t P u b l i s h V e r s i o n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P L a u n c h H e l p L i n k T y p e "   m a : i n d e x = " 6 7 "   n i l l a b l e = " t r u e "   m a : d i s p l a y N a m e = " L a u n c h   H e l p   L i n k   T y p e "   m a : d e f a u l t = " T e m p l a t e "   m a : i n t e r n a l N a m e = " T P L a u n c h H e l p L i n k T y p e " >  
 < x s d : s i m p l e T y p e >  
 < x s d : r e s t r i c t i o n   b a s e = " d m s : C h o i c e " >  
 < x s d : e n u m e r a t i o n   v a l u e = " T e m p l a t e " / >  
 < x s d : e n u m e r a t i o n   v a l u e = " T r a i n i n g " / >  
 < x s d : e n u m e r a t i o n   v a l u e = " U R L " / >  
 < x s d : e n u m e r a t i o n   v a l u e = " N o n e " / >  
 < / x s d : r e s t r i c t i o n >  
 < / x s d : s i m p l e T y p e >  
 < / x s d : e l e m e n t >  
 < x s d : e l e m e n t   n a m e = " L e g a c y D a t a "   m a : i n d e x = " 6 8 "   n i l l a b l e = " t r u e "   m a : d i s p l a y N a m e = " L e g a c y   D a t a "   m a : d e f a u l t = " "   m a : i n t e r n a l N a m e = " L e g a c y D a t a "   m a : r e a d O n l y = " f a l s e " >  
 < x s d : s i m p l e T y p e >  
 < x s d : r e s t r i c t i o n   b a s e = " d m s : N o t e " / >  
 < / x s d : s i m p l e T y p e >  
 < / x s d : e l e m e n t >  
 < x s d : e l e m e n t   n a m e = " T P L a u n c h H e l p L i n k "   m a : i n d e x = " 6 9 "   n i l l a b l e = " t r u e "   m a : d i s p l a y N a m e = " L i n k   t o   L a u n c h   H e l p   T o p i c "   m a : d e f a u l t = " "   m a : i n t e r n a l N a m e = " T P L a u n c h H e l p L i n k " >  
 < x s d : s i m p l e T y p e >  
 < x s d : r e s t r i c t i o n   b a s e = " d m s : T e x t " / >  
 < / x s d : s i m p l e T y p e >  
 < / x s d : e l e m e n t >  
 < x s d : e l e m e n t   n a m e = " L o c C o m m e n t s "   m a : i n d e x = " 7 0 "   n i l l a b l e = " t r u e "   m a : d i s p l a y N a m e = " L o c   A p p r o v a l   C o m m e n t s "   m a : d e f a u l t = " "   m a : i n t e r n a l N a m e = "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L o c L a s t L o c A t t e m p t V e r s i o n L o o k u p "   m a : i n d e x = " 7 1 "   n i l l a b l e = " t r u e "   m a : d i s p l a y N a m e = " L o c   L a s t   L o c   A t t e m p t   V e r s i o n "   m a : d e f a u l t = " "   m a : l i s t = " { B 1 E F B 3 1 0 - 8 1 5 4 - 4 0 E E - A 7 3 6 - 2 F F 1 1 D 4 7 9 7 6 3 } "   m a : i n t e r n a l N a m e = " L o c L a s t L o c A t t e m p t V e r s i o n L o o k u p "   m a : r e a d O n l y = " f a l s e "   m a : s h o w F i e l d = " L a s t L o c A t t e m p t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L a s t L o c A t t e m p t V e r s i o n T y p e L o o k u p "   m a : i n d e x = " 7 2 "   n i l l a b l e = " t r u e "   m a : d i s p l a y N a m e = " L o c   L a s t   L o c   A t t e m p t   V e r s i o n   T y p e "   m a : d e f a u l t = " "   m a : l i s t = " { B 1 E F B 3 1 0 - 8 1 5 4 - 4 0 E E - A 7 3 6 - 2 F F 1 1 D 4 7 9 7 6 3 } "   m a : i n t e r n a l N a m e = " L o c L a s t L o c A t t e m p t V e r s i o n T y p e L o o k u p "   m a : r e a d O n l y = " t r u e "   m a : s h o w F i e l d = " L a s t L o c A t t e m p t V e r s i o n T y p e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M a n u a l T e s t R e q u i r e d "   m a : i n d e x = " 7 3 "   n i l l a b l e = " t r u e "   m a : d i s p l a y N a m e = " L o c   M a n u a l   T e s t   R e q u i r e d "   m a : d e f a u l t = " "   m a : i n t e r n a l N a m e = " L o c M a n u a l T e s t R e q u i r e d "   m a : r e a d O n l y = " f a l s e " >  
 < x s d : s i m p l e T y p e >  
 < x s d : r e s t r i c t i o n   b a s e = " d m s : B o o l e a n " / >  
 < / x s d : s i m p l e T y p e >  
 < / x s d : e l e m e n t >  
 < x s d : e l e m e n t   n a m e = " L o c M a r k e t G r o u p T i e r s 2 "   m a : i n d e x = " 7 4 "   n i l l a b l e = " t r u e "   m a : d i s p l a y N a m e = " L o c   M a r k e t   G r o u p   T i e r s "   m a : i n t e r n a l N a m e = " L o c M a r k e t G r o u p T i e r s 2 "   m a : r e a d O n l y = " f a l s e " >  
 < x s d : s i m p l e T y p e >  
 < x s d : r e s t r i c t i o n   b a s e = " d m s : U n k n o w n " / >  
 < / x s d : s i m p l e T y p e >  
 < / x s d : e l e m e n t >  
 < x s d : e l e m e n t   n a m e = " L o c N e w P u b l i s h e d V e r s i o n L o o k u p "   m a : i n d e x = " 7 5 "   n i l l a b l e = " t r u e "   m a : d i s p l a y N a m e = " L o c   N e w   P u b l i s h e d   V e r s i o n   L o o k u p "   m a : d e f a u l t = " "   m a : l i s t = " { B 1 E F B 3 1 0 - 8 1 5 4 - 4 0 E E - A 7 3 6 - 2 F F 1 1 D 4 7 9 7 6 3 } "   m a : i n t e r n a l N a m e = " L o c N e w P u b l i s h e d V e r s i o n L o o k u p "   m a : r e a d O n l y = " t r u e "   m a : s h o w F i e l d = " N e w P u b l i s h e d V e r s i o n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H a n d b a c k S t a t u s L o o k u p "   m a : i n d e x = " 7 6 "   n i l l a b l e = " t r u e "   m a : d i s p l a y N a m e = " L o c   O v e r a l l   H a n d b a c k   S t a t u s "   m a : d e f a u l t = " "   m a : l i s t = " { B 1 E F B 3 1 0 - 8 1 5 4 - 4 0 E E - A 7 3 6 - 2 F F 1 1 D 4 7 9 7 6 3 } "   m a : i n t e r n a l N a m e = " L o c O v e r a l l H a n d b a c k S t a t u s L o o k u p "   m a : r e a d O n l y = " t r u e "   m a : s h o w F i e l d = " O v e r a l l H a n d b a c k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L o c S t a t u s L o o k u p "   m a : i n d e x = " 7 7 "   n i l l a b l e = " t r u e "   m a : d i s p l a y N a m e = " L o c   O v e r a l l   L o c a l i z e   S t a t u s "   m a : d e f a u l t = " "   m a : l i s t = " { B 1 E F B 3 1 0 - 8 1 5 4 - 4 0 E E - A 7 3 6 - 2 F F 1 1 D 4 7 9 7 6 3 } "   m a : i n t e r n a l N a m e = " L o c O v e r a l l L o c S t a t u s L o o k u p "   m a : r e a d O n l y = " t r u e "   m a : s h o w F i e l d = " O v e r a l l L o c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r e v i e w S t a t u s L o o k u p "   m a : i n d e x = " 7 8 "   n i l l a b l e = " t r u e "   m a : d i s p l a y N a m e = " L o c   O v e r a l l   P r e v i e w   S t a t u s "   m a : d e f a u l t = " "   m a : l i s t = " { B 1 E F B 3 1 0 - 8 1 5 4 - 4 0 E E - A 7 3 6 - 2 F F 1 1 D 4 7 9 7 6 3 } "   m a : i n t e r n a l N a m e = " L o c O v e r a l l P r e v i e w S t a t u s L o o k u p "   m a : r e a d O n l y = " t r u e "   m a : s h o w F i e l d = " O v e r a l l P r e v i e w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O v e r a l l P u b l i s h S t a t u s L o o k u p "   m a : i n d e x = " 7 9 "   n i l l a b l e = " t r u e "   m a : d i s p l a y N a m e = " L o c   O v e r a l l   P u b l i s h   S t a t u s "   m a : d e f a u l t = " "   m a : l i s t = " { B 1 E F B 3 1 0 - 8 1 5 4 - 4 0 E E - A 7 3 6 - 2 F F 1 1 D 4 7 9 7 6 3 } "   m a : i n t e r n a l N a m e = " L o c O v e r a l l P u b l i s h S t a t u s L o o k u p "   m a : r e a d O n l y = " t r u e "   m a : s h o w F i e l d = " O v e r a l l P u b l i s h S t a t u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I n t l L o c P r i o r i t y "   m a : i n d e x = " 8 0 "   n i l l a b l e = " t r u e "   m a : d i s p l a y N a m e = " L o c   P r i o r i t y "   m a : d e f a u l t = " "   m a : i n t e r n a l N a m e = " I n t l L o c P r i o r i t y "   m a : r e a d O n l y = " f a l s e " >  
 < x s d : s i m p l e T y p e >  
 < x s d : r e s t r i c t i o n   b a s e = " d m s : U n k n o w n " / >  
 < / x s d : s i m p l e T y p e >  
 < / x s d : e l e m e n t >  
 < x s d : e l e m e n t   n a m e = " L o c P r o c e s s e d F o r H a n d o f f s L o o k u p "   m a : i n d e x = " 8 1 "   n i l l a b l e = " t r u e "   m a : d i s p l a y N a m e = " L o c   P r o c e s s e d   F o r   H a n d o f f s "   m a : d e f a u l t = " "   m a : l i s t = " { B 1 E F B 3 1 0 - 8 1 5 4 - 4 0 E E - A 7 3 6 - 2 F F 1 1 D 4 7 9 7 6 3 } "   m a : i n t e r n a l N a m e = " L o c P r o c e s s e d F o r H a n d o f f s L o o k u p "   m a : r e a d O n l y = " t r u e "   m a : s h o w F i e l d = " P r o c e s s e d F o r H a n d o f f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r o c e s s e d F o r M a r k e t s L o o k u p "   m a : i n d e x = " 8 2 "   n i l l a b l e = " t r u e "   m a : d i s p l a y N a m e = " L o c   P r o c e s s e d   F o r   M a r k e t s "   m a : d e f a u l t = " "   m a : l i s t = " { B 1 E F B 3 1 0 - 8 1 5 4 - 4 0 E E - A 7 3 6 - 2 F F 1 1 D 4 7 9 7 6 3 } "   m a : i n t e r n a l N a m e = " L o c P r o c e s s e d F o r M a r k e t s L o o k u p "   m a : r e a d O n l y = " t r u e "   m a : s h o w F i e l d = " P r o c e s s e d F o r M a r k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D e p e n d e n t A s s e t s L o o k u p "   m a : i n d e x = " 8 3 "   n i l l a b l e = " t r u e "   m a : d i s p l a y N a m e = " L o c   P u b l i s h e d   D e p e n d e n t   A s s e t s "   m a : d e f a u l t = " "   m a : l i s t = " { B 1 E F B 3 1 0 - 8 1 5 4 - 4 0 E E - A 7 3 6 - 2 F F 1 1 D 4 7 9 7 6 3 } "   m a : i n t e r n a l N a m e = " L o c P u b l i s h e d D e p e n d e n t A s s e t s L o o k u p "   m a : r e a d O n l y = " t r u e "   m a : s h o w F i e l d = " P u b l i s h e d D e p e n d e n t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P u b l i s h e d L i n k e d A s s e t s L o o k u p "   m a : i n d e x = " 8 4 "   n i l l a b l e = " t r u e "   m a : d i s p l a y N a m e = " L o c   P u b l i s h e d   L i n k e d   A s s e t s "   m a : d e f a u l t = " "   m a : l i s t = " { B 1 E F B 3 1 0 - 8 1 5 4 - 4 0 E E - A 7 3 6 - 2 F F 1 1 D 4 7 9 7 6 3 } "   m a : i n t e r n a l N a m e = " L o c P u b l i s h e d L i n k e d A s s e t s L o o k u p "   m a : r e a d O n l y = " t r u e "   m a : s h o w F i e l d = " P u b l i s h e d L i n k e d A s s e t s "   m a : w e b = " 9 0 5 c 3 8 8 8 - 6 2 8 5 - 4 5 d 0 - b d 7 6 - 6 0 a 9 a c 2 d 7 3 8 c " >  
 < x s d : s i m p l e T y p e >  
 < x s d : r e s t r i c t i o n   b a s e = " d m s : L o o k u p " / >  
 < / x s d : s i m p l e T y p e >  
 < / x s d : e l e m e n t >  
 < x s d : e l e m e n t   n a m e = " L o c R e c o m m e n d e d H a n d o f f "   m a : i n d e x = " 8 5 "   n i l l a b l e = " t r u e "   m a : d i s p l a y N a m e = " L o c   R e c o m m e n d e d   H a n d o f f "   m a : d e f a u l t = " "   m a : i n d e x e d = " t r u e "   m a : i n t e r n a l N a m e = " L o c R e c o m m e n d e d H a n d o f f "   m a : r e a d O n l y = " f a l s e " >  
 < x s d : s i m p l e T y p e >  
 < x s d : r e s t r i c t i o n   b a s e = " d m s : T e x t " / >  
 < / x s d : s i m p l e T y p e >  
 < / x s d : e l e m e n t >  
 < x s d : e l e m e n t   n a m e = " L o c a l i z a t i o n T a g s T a x H T F i e l d 0 "   m a : i n d e x = " 8 7 "   n i l l a b l e = " t r u e "   m a : t a x o n o m y = " t r u e "   m a : i n t e r n a l N a m e = " L o c a l i z a t i o n T a g s T a x H T F i e l d 0 "   m a : t a x o n o m y F i e l d N a m e = " L o c a l i z a t i o n T a g s "   m a : d i s p l a y N a m e = " L o c a l i z a t i o n   T a g s "   m a : r e a d O n l y = " f a l s e "   m a : d e f a u l t = " "   m a : f i e l d I d = " { 7 2 6 a 1 e c e - 9 7 4 7 - 4 e 7 d - 9 1 1 3 - b c 8 2 9 5 f d 2 c 1 d } "   m a : t a x o n o m y M u l t i = " t r u e "   m a : s s p I d = " 8 f 7 9 7 5 3 a - 7 5 d 3 - 4 1 f 5 - 8 c a 3 - 4 0 b 8 4 3 9 4 1 b 4 f "   m a : t e r m S e t I d = " 5 b 7 7 0 3 a 5 - 8 e 8 b - 4 b 5 8 - 8 b 3 1 - 1 c e a 3 5 3 3 1 d a 3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M a c h i n e T r a n s l a t e d "   m a : i n d e x = " 8 8 "   n i l l a b l e = " t r u e "   m a : d i s p l a y N a m e = " M a c h i n e   T r a n s l a t e d "   m a : d e f a u l t = " "   m a : i n t e r n a l N a m e = " M a c h i n e T r a n s l a t e d "   m a : r e a d O n l y = " f a l s e " >  
 < x s d : s i m p l e T y p e >  
 < x s d : r e s t r i c t i o n   b a s e = " d m s : B o o l e a n " / >  
 < / x s d : s i m p l e T y p e >  
 < / x s d : e l e m e n t >  
 < x s d : e l e m e n t   n a m e = " M a n a g e r "   m a : i n d e x = " 8 9 "   n i l l a b l e = " t r u e "   m a : d i s p l a y N a m e = " M a n a g e r "   m a : h i d d e n = " t r u e "   m a : i n t e r n a l N a m e = " M a n a g e r "   m a : r e a d O n l y = " f a l s e " >  
 < x s d : s i m p l e T y p e >  
 < x s d : r e s t r i c t i o n   b a s e = " d m s : T e x t " / >  
 < / x s d : s i m p l e T y p e >  
 < / x s d : e l e m e n t >  
 < x s d : e l e m e n t   n a m e = " M a r k e t s "   m a : i n d e x = " 9 0 "   n i l l a b l e = " t r u e "   m a : d i s p l a y N a m e = " M a r k e t s "   m a : d e f a u l t = " "   m a : d e s c r i p t i o n = " L e a v e   b l a n k   t o   s h o w   i n   a l l   m a r k e t s "   m a : l i s t = " { 8 5 F C 5 A 5 8 - 2 8 5 1 - 4 2 7 E - 9 5 B 4 - A F A F 1 C 7 3 B A 4 D } "   m a : i n t e r n a l N a m e = " M a r k e t s "   m a : r e a d O n l y = " f a l s e "   m a : s h o w F i e l d = " M a r k e t N a m e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M i l e s t o n e "   m a : i n d e x = " 9 1 "   n i l l a b l e = " t r u e "   m a : d i s p l a y N a m e = " M i l e s t o n e "   m a : d e f a u l t = " "   m a : i n t e r n a l N a m e = " M i l e s t o n e "   m a : r e a d O n l y = " f a l s e " >  
 < x s d : s i m p l e T y p e >  
 < x s d : r e s t r i c t i o n   b a s e = " d m s : U n k n o w n " / >  
 < / x s d : s i m p l e T y p e >  
 < / x s d : e l e m e n t >  
 < x s d : e l e m e n t   n a m e = " T P N a m e s p a c e "   m a : i n d e x = " 9 4 "   n i l l a b l e = " t r u e "   m a : d i s p l a y N a m e = " N a m e s p a c e "   m a : d e f a u l t = " "   m a : i n t e r n a l N a m e = " T P N a m e s p a c e " >  
 < x s d : s i m p l e T y p e >  
 < x s d : r e s t r i c t i o n   b a s e = " d m s : T e x t " / >  
 < / x s d : s i m p l e T y p e >  
 < / x s d : e l e m e n t >  
 < x s d : e l e m e n t   n a m e = " N u m e r i c I d "   m a : i n d e x = " 9 5 "   n i l l a b l e = " t r u e "   m a : d i s p l a y N a m e = " N u m e r i c   I D "   m a : d e f a u l t = " "   m a : i n d e x e d = " t r u e "   m a : i n t e r n a l N a m e = " N u m e r i c I d "   m a : r e a d O n l y = " f a l s e " >  
 < x s d : s i m p l e T y p e >  
 < x s d : r e s t r i c t i o n   b a s e = " d m s : N u m b e r " / >  
 < / x s d : s i m p l e T y p e >  
 < / x s d : e l e m e n t >  
 < x s d : e l e m e n t   n a m e = " N u m O f R a t i n g s L o o k u p "   m a : i n d e x = " 9 6 "   n i l l a b l e = " t r u e "   m a : d i s p l a y N a m e = " N u m O f R a t i n g s "   m a : d e f a u l t = " "   m a : l i s t = " { 7 F 9 4 8 D 4 D - A 5 7 E - 4 E 3 F - 8 7 E 9 - 0 A B E 9 F 2 D 7 4 8 E } "   m a : i n t e r n a l N a m e = " N u m O f R a t i n g s L o o k u p "   m a : r e a d O n l y = " t r u e "   m a : s h o w F i e l d = " N u m O f R a t i n g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O O C a c h e I d "   m a : i n d e x = " 9 7 "   n i l l a b l e = " t r u e "   m a : d i s p l a y N a m e = " O O C a c h e I d "   m a : i n t e r n a l N a m e = " O O C a c h e I d "   m a : r e a d O n l y = " f a l s e " >  
 < x s d : s i m p l e T y p e >  
 < x s d : r e s t r i c t i o n   b a s e = " d m s : T e x t " / >  
 < / x s d : s i m p l e T y p e >  
 < / x s d : e l e m e n t >  
 < x s d : e l e m e n t   n a m e = " O p e n T e m p l a t e "   m a : i n d e x = " 9 8 "   n i l l a b l e = " t r u e "   m a : d i s p l a y N a m e = " O p e n   T e m p l a t e "   m a : d e f a u l t = " t r u e "   m a : i n t e r n a l N a m e = " O p e n T e m p l a t e " >  
 < x s d : s i m p l e T y p e >  
 < x s d : r e s t r i c t i o n   b a s e = " d m s : B o o l e a n " / >  
 < / x s d : s i m p l e T y p e >  
 < / x s d : e l e m e n t >  
 < x s d : e l e m e n t   n a m e = " O r i g i n A s s e t "   m a : i n d e x = " 9 9 "   n i l l a b l e = " t r u e "   m a : d i s p l a y N a m e = " O r i g i n   A s s e t "   m a : d e f a u l t = " "   m a : i n t e r n a l N a m e = " O r i g i n A s s e t "   m a : r e a d O n l y = " f a l s e " >  
 < x s d : s i m p l e T y p e >  
 < x s d : r e s t r i c t i o n   b a s e = " d m s : T e x t " / >  
 < / x s d : s i m p l e T y p e >  
 < / x s d : e l e m e n t >  
 < x s d : e l e m e n t   n a m e = " O r i g i n a l R e l e a s e "   m a : i n d e x = " 1 0 0 "   n i l l a b l e = " t r u e "   m a : d i s p l a y N a m e = " O r i g i n a l   R e l e a s e "   m a : d e f a u l t = " 1 5 "   m a : i n t e r n a l N a m e = " O r i g i n a l R e l e a s e "   m a : r e a d O n l y = " f a l s e " >  
 < x s d : s i m p l e T y p e >  
 < x s d : r e s t r i c t i o n   b a s e = " d m s : C h o i c e " >  
 < x s d : e n u m e r a t i o n   v a l u e = " 1 4 " / >  
 < x s d : e n u m e r a t i o n   v a l u e = " 1 5 " / >  
 < x s d : e n u m e r a t i o n   v a l u e = " 1 6 " / >  
 < / x s d : r e s t r i c t i o n >  
 < / x s d : s i m p l e T y p e >  
 < / x s d : e l e m e n t >  
 < x s d : e l e m e n t   n a m e = " O r i g i n a l S o u r c e M a r k e t "   m a : i n d e x = " 1 0 1 "   n i l l a b l e = " t r u e "   m a : d i s p l a y N a m e = " O r i g i n a l   S o u r c e   M a r k e t   G r o u p "   m a : d e f a u l t = " "   m a : i n t e r n a l N a m e = " O r i g i n a l S o u r c e M a r k e t "   m a : r e a d O n l y = " f a l s e " >  
 < x s d : s i m p l e T y p e >  
 < x s d : r e s t r i c t i o n   b a s e = " d m s : T e x t " / >  
 < / x s d : s i m p l e T y p e >  
 < / x s d : e l e m e n t >  
 < x s d : e l e m e n t   n a m e = " O u t p u t C a c h i n g O n "   m a : i n d e x = " 1 0 2 "   n i l l a b l e = " t r u e "   m a : d i s p l a y N a m e = " O u t p u t   C a c h i n g "   m a : d e f a u l t = " t r u e "   m a : h i d d e n = " t r u e "   m a : i n t e r n a l N a m e = " O u t p u t C a c h i n g O n "   m a : r e a d O n l y = " f a l s e " >  
 < x s d : s i m p l e T y p e >  
 < x s d : r e s t r i c t i o n   b a s e = " d m s : B o o l e a n " / >  
 < / x s d : s i m p l e T y p e >  
 < / x s d : e l e m e n t >  
 < x s d : e l e m e n t   n a m e = " P a r e n t A s s e t I d "   m a : i n d e x = " 1 0 3 "   n i l l a b l e = " t r u e "   m a : d i s p l a y N a m e = " P a r e n t   A s s e t   I d "   m a : d e f a u l t = " "   m a : i n t e r n a l N a m e = " P a r e n t A s s e t I d "   m a : r e a d O n l y = " f a l s e " >  
 < x s d : s i m p l e T y p e >  
 < x s d : r e s t r i c t i o n   b a s e = " d m s : T e x t " / >  
 < / x s d : s i m p l e T y p e >  
 < / x s d : e l e m e n t >  
 < x s d : e l e m e n t   n a m e = " P l a n n e d P u b D a t e "   m a : i n d e x = " 1 0 4 "   n i l l a b l e = " t r u e "   m a : d i s p l a y N a m e = " P l a n n e d   P u b l i s h   D a t e "   m a : d e f a u l t = " "   m a : i n d e x e d = " t r u e "   m a : i n t e r n a l N a m e = " P l a n n e d P u b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P o l i c h e c k W o r d s "   m a : i n d e x = " 1 0 5 "   n i l l a b l e = " t r u e "   m a : d i s p l a y N a m e = " P o l i c h e c k   W o r d s "   m a : d e f a u l t = " "   m a : i n t e r n a l N a m e = " P o l i c h e c k W o r d s "   m a : r e a d O n l y = " f a l s e " >  
 < x s d : s i m p l e T y p e >  
 < x s d : r e s t r i c t i o n   b a s e = " d m s : T e x t " / >  
 < / x s d : s i m p l e T y p e >  
 < / x s d : e l e m e n t >  
 < x s d : e l e m e n t   n a m e = " B u s i n e s s G r o u p "   m a : i n d e x = " 1 0 6 "   n i l l a b l e = " t r u e "   m a : d i s p l a y N a m e = " P r o d u c t   D i v i s i o n   O w n e r "   m a : d e f a u l t = " "   m a : i n t e r n a l N a m e = " B u s i n e s s G r o u p "   m a : r e a d O n l y = " f a l s e " >  
 < x s d : s i m p l e T y p e >  
 < x s d : r e s t r i c t i o n   b a s e = " d m s : U n k n o w n " / >  
 < / x s d : s i m p l e T y p e >  
 < / x s d : e l e m e n t >  
 < x s d : e l e m e n t   n a m e = " U A P r o j e c t e d T o t a l W o r d s "   m a : i n d e x = " 1 0 7 "   n i l l a b l e = " t r u e "   m a : d i s p l a y N a m e = " P r o j e c t e d   W o r d   C o u n t "   m a : d e f a u l t = " "   m a : i n t e r n a l N a m e = " U A P r o j e c t e d T o t a l W o r d s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"   m a : i n d e x = " 1 0 8 "   n i l l a b l e = " t r u e "   m a : d i s p l a y N a m e = " P r o v i d e r "   m a : d e f a u l t = " "   m a : i n t e r n a l N a m e = " P r o v i d e r "   m a : r e a d O n l y = " f a l s e " >  
 < x s d : s i m p l e T y p e >  
 < x s d : r e s t r i c t i o n   b a s e = " d m s : U n k n o w n " / >  
 < / x s d : s i m p l e T y p e >  
 < / x s d : e l e m e n t >  
 < x s d : e l e m e n t   n a m e = " P r o v i d e r s "   m a : i n d e x = " 1 0 9 "   n i l l a b l e = " t r u e "   m a : d i s p l a y N a m e = " P r o v i d e r s "   m a : d e f a u l t = " "   m a : i n t e r n a l N a m e = " P r o v i d e r s " >  
 < x s d : s i m p l e T y p e >  
 < x s d : r e s t r i c t i o n   b a s e = " d m s : U n k n o w n " / >  
 < / x s d : s i m p l e T y p e >  
 < / x s d : e l e m e n t >  
 < x s d : e l e m e n t   n a m e = " P u b l i s h S t a t u s L o o k u p "   m a : i n d e x = " 1 1 0 "   n i l l a b l e = " t r u e "   m a : d i s p l a y N a m e = " P u b l i s h   S t a t u s "   m a : d e f a u l t = " "   m a : l i s t = " { 7 F 9 4 8 D 4 D - A 5 7 E - 4 E 3 F - 8 7 E 9 - 0 A B E 9 F 2 D 7 4 8 E } "   m a : i n t e r n a l N a m e = " P u b l i s h S t a t u s L o o k u p "   m a : r e a d O n l y = " f a l s e "   m a : s h o w F i e l d = " P u b l i s h S t a t u s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P u b l i s h T a r g e t s "   m a : i n d e x = " 1 1 1 "   n i l l a b l e = " t r u e "   m a : d i s p l a y N a m e = " P u b l i s h   T a r g e t "   m a : d e f a u l t = " O f f i c e O n l i n e V N e x t "   m a : i n t e r n a l N a m e = " P u b l i s h T a r g e t s "   m a : r e a d O n l y = " f a l s e " >  
 < x s d : s i m p l e T y p e >  
 < x s d : r e s t r i c t i o n   b a s e = " d m s : U n k n o w n " / >  
 < / x s d : s i m p l e T y p e >  
 < / x s d : e l e m e n t >  
 < x s d : e l e m e n t   n a m e = " R e c o m m e n d a t i o n s M o d i f i e r "   m a : i n d e x = " 1 1 2 "   n i l l a b l e = " t r u e "   m a : d i s p l a y N a m e = " R e c o m m e n d a t i o n s   M o d i f i e r "   m a : d e f a u l t = " "   m a : i n t e r n a l N a m e = " R e c o m m e n d a t i o n s M o d i f i e r "   m a : r e a d O n l y = " f a l s e " >  
 < x s d : s i m p l e T y p e >  
 < x s d : r e s t r i c t i o n   b a s e = " d m s : N u m b e r " / >  
 < / x s d : s i m p l e T y p e >  
 < / x s d : e l e m e n t >  
 < x s d : e l e m e n t   n a m e = " A r t S a m p l e D o c s "   m a : i n d e x = " 1 1 3 "   n i l l a b l e = " t r u e "   m a : d i s p l a y N a m e = " S a m p l e   D o c s "   m a : d e f a u l t = " "   m a : h i d d e n = " t r u e "   m a : i n t e r n a l N a m e = " A r t S a m p l e D o c s "   m a : r e a d O n l y = " f a l s e " >  
 < x s d : s i m p l e T y p e >  
 < x s d : r e s t r i c t i o n   b a s e = " d m s : T e x t " / >  
 < / x s d : s i m p l e T y p e >  
 < / x s d : e l e m e n t >  
 < x s d : e l e m e n t   n a m e = " S c e n a r i o T a g s T a x H T F i e l d 0 "   m a : i n d e x = " 1 1 5 "   n i l l a b l e = " t r u e "   m a : t a x o n o m y = " t r u e "   m a : i n t e r n a l N a m e = " S c e n a r i o T a g s T a x H T F i e l d 0 "   m a : t a x o n o m y F i e l d N a m e = " S c e n a r i o T a g s "   m a : d i s p l a y N a m e = " S c e n a r i o s "   m a : r e a d O n l y = " f a l s e "   m a : d e f a u l t = " "   m a : f i e l d I d = " { c b a 8 d b 9 d - 8 5 f 8 - 4 7 e 4 - 8 5 a f - 4 6 0 1 8 8 1 3 9 7 2 6 } "   m a : t a x o n o m y M u l t i = " t r u e "   m a : s s p I d = " 8 f 7 9 7 5 3 a - 7 5 d 3 - 4 1 f 5 - 8 c a 3 - 4 0 b 8 4 3 9 4 1 b 4 f "   m a : t e r m S e t I d = " 4 b 7 d 5 f 1 6 - e 2 f 2 - 4 f c 0 - b a b 3 - 6 e 8 b 9 3 1 e 5 7 d 6 "   m a : a n c h o r I d = " 0 0 0 0 0 0 0 0 - 0 0 0 0 - 0 0 0 0 - 0 0 0 0 - 0 0 0 0 0 0 0 0 0 0 0 0 "   m a : o p e n = " f a l s e "   m a : i s K e y w o r d = " f a l s e " >  
 < x s d : c o m p l e x T y p e >  
 < x s d : s e q u e n c e >  
 < x s d : e l e m e n t   r e f = " p c : T e r m s "   m i n O c c u r s = " 0 "   m a x O c c u r s = " 1 " > < / x s d : e l e m e n t >  
 < / x s d : s e q u e n c e >  
 < / x s d : c o m p l e x T y p e >  
 < / x s d : e l e m e n t >  
 < x s d : e l e m e n t   n a m e = " S h o w I n "   m a : i n d e x = " 1 1 7 "   n i l l a b l e = " t r u e "   m a : d i s p l a y N a m e = " S h o w   I n "   m a : d e f a u l t = " S h o w   e v e r y w h e r e "   m a : i n t e r n a l N a m e = " S h o w I n "   m a : r e a d O n l y = " f a l s e " >  
 < x s d : s i m p l e T y p e >  
 < x s d : r e s t r i c t i o n   b a s e = " d m s : C h o i c e " >  
 < x s d : e n u m e r a t i o n   v a l u e = " H i d e   o n   w e b " / >  
 < x s d : e n u m e r a t i o n   v a l u e = " O n   W e b   n o   s e a r c h " / >  
 < x s d : e n u m e r a t i o n   v a l u e = " S h o w   e v e r y w h e r e " / >  
 < x s d : e n u m e r a t i o n   v a l u e = " S p e c i a l   u s e   o n l y " / >  
 < / x s d : r e s t r i c t i o n >  
 < / x s d : s i m p l e T y p e >  
 < / x s d : e l e m e n t >  
 < x s d : e l e m e n t   n a m e = " S o u r c e T i t l e "   m a : i n d e x = " 1 1 8 "   n i l l a b l e = " t r u e "   m a : d i s p l a y N a m e = " S o u r c e   T i t l e "   m a : d e f a u l t = " "   m a : i n d e x e d = " t r u e "   m a : i n t e r n a l N a m e = " S o u r c e T i t l e "   m a : r e a d O n l y = " f a l s e " >  
 < x s d : s i m p l e T y p e >  
 < x s d : r e s t r i c t i o n   b a s e = " d m s : T e x t " / >  
 < / x s d : s i m p l e T y p e >  
 < / x s d : e l e m e n t >  
 < x s d : e l e m e n t   n a m e = " C S X S u b m i s s i o n D a t e "   m a : i n d e x = " 1 1 9 "   n i l l a b l e = " t r u e "   m a : d i s p l a y N a m e = " S u b m i s s i o n   D a t e "   m a : d e f a u l t = " "   m a : i n t e r n a l N a m e = " C S X S u b m i s s i o n D a t e "   m a : r e a d O n l y = " f a l s e " >  
 < x s d : s i m p l e T y p e >  
 < x s d : r e s t r i c t i o n   b a s e = " d m s : D a t e T i m e " / >  
 < / x s d : s i m p l e T y p e >  
 < / x s d : e l e m e n t >  
 < x s d : e l e m e n t   n a m e = " S u b m i t t e r I d "   m a : i n d e x = " 1 2 0 "   n i l l a b l e = " t r u e "   m a : d i s p l a y N a m e = " S u b m i t t e r   I D "   m a : d e f a u l t = " "   m a : i n t e r n a l N a m e = " S u b m i t t e r I d "   m a : r e a d O n l y = " f a l s e " >  
 < x s d : s i m p l e T y p e >  
 < x s d : r e s t r i c t i o n   b a s e = " d m s : T e x t " / >  
 < / x s d : s i m p l e T y p e >  
 < / x s d : e l e m e n t >  
 < x s d : e l e m e n t   n a m e = " T a x C a t c h A l l "   m a : i n d e x = " 1 2 1 "   n i l l a b l e = " t r u e "   m a : d i s p l a y N a m e = " T a x o n o m y   C a t c h   A l l   C o l u m n "   m a : h i d d e n = " t r u e "   m a : l i s t = " { 7 2 1 6 1 5 6 7 - 9 e 5 5 - 4 7 6 1 - b 6 5 c - 3 c 8 1 4 9 b f c 4 c a } "   m a : i n t e r n a l N a m e = " T a x C a t c h A l l "   m a : s h o w F i e l d = " C a t c h A l l D a t a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a x C a t c h A l l L a b e l "   m a : i n d e x = " 1 2 2 "   n i l l a b l e = " t r u e "   m a : d i s p l a y N a m e = " T a x o n o m y   C a t c h   A l l   C o l u m n 1 "   m a : h i d d e n = " t r u e "   m a : l i s t = " { 7 2 1 6 1 5 6 7 - 9 e 5 5 - 4 7 6 1 - b 6 5 c - 3 c 8 1 4 9 b f c 4 c a } "   m a : i n t e r n a l N a m e = " T a x C a t c h A l l L a b e l "   m a : r e a d O n l y = " t r u e "   m a : s h o w F i e l d = " C a t c h A l l D a t a L a b e l "   m a : w e b = " 9 0 5 c 3 8 8 8 - 6 2 8 5 - 4 5 d 0 - b d 7 6 - 6 0 a 9 a c 2 d 7 3 8 c " >  
 < x s d : c o m p l e x T y p e >  
 < x s d : c o m p l e x C o n t e n t >  
 < x s d : e x t e n s i o n   b a s e = " d m s : M u l t i C h o i c e L o o k u p " >  
 < x s d : s e q u e n c e >  
 < x s d : e l e m e n t   n a m e = " V a l u e "   t y p e = " d m s : L o o k u p "   m a x O c c u r s = " u n b o u n d e d "   m i n O c c u r s = " 0 "   n i l l a b l e = " t r u e " / >  
 < / x s d : s e q u e n c e >  
 < / x s d : e x t e n s i o n >  
 < / x s d : c o m p l e x C o n t e n t >  
 < / x s d : c o m p l e x T y p e >  
 < / x s d : e l e m e n t >  
 < x s d : e l e m e n t   n a m e = " T e m p l a t e S t a t u s "   m a : i n d e x = " 1 2 3 "   n i l l a b l e = " t r u e "   m a : d i s p l a y N a m e = " T e m p l a t e   S t a t u s "   m a : d e f a u l t = " "   m a : i n t e r n a l N a m e = " T e m p l a t e S t a t u s " >  
 < x s d : s i m p l e T y p e >  
 < x s d : r e s t r i c t i o n   b a s e = " d m s : U n k n o w n " / >  
 < / x s d : s i m p l e T y p e >  
 < / x s d : e l e m e n t >  
 < x s d : e l e m e n t   n a m e = " T e m p l a t e T e m p l a t e T y p e "   m a : i n d e x = " 1 2 4 "   n i l l a b l e = " t r u e "   m a : d i s p l a y N a m e = " T e m p l a t e   T y p e "   m a : d e f a u l t = " "   m a : i n t e r n a l N a m e = " T e m p l a t e T e m p l a t e T y p e " >  
 < x s d : s i m p l e T y p e >  
 < x s d : r e s t r i c t i o n   b a s e = " d m s : U n k n o w n " / >  
 < / x s d : s i m p l e T y p e >  
 < / x s d : e l e m e n t >  
 < x s d : e l e m e n t   n a m e = " T h u m b n a i l A s s e t I d "   m a : i n d e x = " 1 2 5 "   n i l l a b l e = " t r u e "   m a : d i s p l a y N a m e = " T h u m b n a i l   I m a g e   A s s e t "   m a : d e f a u l t = " "   m a : i n t e r n a l N a m e = " T h u m b n a i l A s s e t I d "   m a : r e a d O n l y = " f a l s e " >  
 < x s d : s i m p l e T y p e >  
 < x s d : r e s t r i c t i o n   b a s e = " d m s : T e x t " / >  
 < / x s d : s i m p l e T y p e >  
 < / x s d : e l e m e n t >  
 < x s d : e l e m e n t   n a m e = " T i m e s C l o n e d "   m a : i n d e x = " 1 2 6 "   n i l l a b l e = " t r u e "   m a : d i s p l a y N a m e = " T i m e s   C l o n e d "   m a : d e f a u l t = " "   m a : i n t e r n a l N a m e = " T i m e s C l o n e d "   m a : r e a d O n l y = " f a l s e " >  
 < x s d : s i m p l e T y p e >  
 < x s d : r e s t r i c t i o n   b a s e = " d m s : N u m b e r " / >  
 < / x s d : s i m p l e T y p e >  
 < / x s d : e l e m e n t >  
 < x s d : e l e m e n t   n a m e = " T r u s t L e v e l "   m a : i n d e x = " 1 2 8 "   n i l l a b l e = " t r u e "   m a : d i s p l a y N a m e = " T r u s t   L e v e l "   m a : d e f a u l t = " 1   M i c r o s o f t   M a n a g e d   C o n t e n t "   m a : i n t e r n a l N a m e = " T r u s t L e v e l "   m a : r e a d O n l y = " f a l s e " >  
 < x s d : s i m p l e T y p e >  
 < x s d : r e s t r i c t i o n   b a s e = " d m s : U n k n o w n " / >  
 < / x s d : s i m p l e T y p e >  
 < / x s d : e l e m e n t >  
 < x s d : e l e m e n t   n a m e = " U A L o c C o m m e n t s "   m a : i n d e x = " 1 2 9 "   n i l l a b l e = " t r u e "   m a : d i s p l a y N a m e = " U A   L o c   C o m m e n t s "   m a : d e f a u l t = " "   m a : i n t e r n a l N a m e = " U A L o c C o m m e n t s "   m a : r e a d O n l y = " f a l s e " >  
 < x s d : s i m p l e T y p e >  
 < x s d : r e s t r i c t i o n   b a s e = " d m s : N o t e " / >  
 < / x s d : s i m p l e T y p e >  
 < / x s d : e l e m e n t >  
 < x s d : e l e m e n t   n a m e = " U A L o c R e c o m m e n d a t i o n "   m a : i n d e x = " 1 3 0 "   n i l l a b l e = " t r u e "   m a : d i s p l a y N a m e = " U A   L o c   R e c o m m e n d a t i o n "   m a : d e f a u l t = " L o c a l i z e "   m a : i n t e r n a l N a m e = " U A L o c R e c o m m e n d a t i o n "   m a : r e a d O n l y = " f a l s e " >  
 < x s d : s i m p l e T y p e >  
 < x s d : r e s t r i c t i o n   b a s e = " d m s : C h o i c e " >  
 < x s d : e n u m e r a t i o n   v a l u e = " L o c a l i z e " / >  
 < x s d : e n u m e r a t i o n   v a l u e = " N e v e r   L o c a l i z e " / >  
 < x s d : e n u m e r a t i o n   v a l u e = " P r i o r i t y   L o c a l i z e " / >  
 < / x s d : r e s t r i c t i o n >  
 < / x s d : s i m p l e T y p e >  
 < / x s d : e l e m e n t >  
 < x s d : e l e m e n t   n a m e = " U A N o t e s "   m a : i n d e x = " 1 3 1 "   n i l l a b l e = " t r u e "   m a : d i s p l a y N a m e = " U A   N o t e s "   m a : d e f a u l t = " "   m a : i n t e r n a l N a m e = " U A N o t e s "   m a : r e a d O n l y = " f a l s e " >  
 < x s d : s i m p l e T y p e >  
 < x s d : r e s t r i c t i o n   b a s e = " d m s : N o t e " / >  
 < / x s d : s i m p l e T y p e >  
 < / x s d : e l e m e n t >  
 < x s d : e l e m e n t   n a m e = " T P A p p V e r s i o n "   m a : i n d e x = " 1 3 2 "   n i l l a b l e = " t r u e "   m a : d i s p l a y N a m e = " V e r s i o n "   m a : d e f a u l t = " "   m a : i n t e r n a l N a m e = " T P A p p V e r s i o n " >  
 < x s d : s i m p l e T y p e >  
 < x s d : r e s t r i c t i o n   b a s e = " d m s : T e x t " / >  
 < / x s d : s i m p l e T y p e >  
 < / x s d : e l e m e n t >  
 < x s d : e l e m e n t   n a m e = " V o t e C o u n t "   m a : i n d e x = " 1 3 3 "   n i l l a b l e = " t r u e "   m a : d i s p l a y N a m e = " V o t e   C o u n t "   m a : d e f a u l t = " "   m a : i n t e r n a l N a m e = " V o t e C o u n t "   m a : r e a d O n l y = " f a l s e " >  
 < x s d : s i m p l e T y p e >  
 < x s d : r e s t r i c t i o n   b a s e = " d m s : U n k n o w n " / >  
 < / x s d : s i m p l e T y p e >  
 < / x s d : e l e m e n t >  
 < / x s d : s c h e m a >  
 < x s d : s c h e m a   t a r g e t N a m e s p a c e = " a 0 b 6 4 b 5 3 - f b a 7 - 4 3 c a - b 9 5 2 - 9 0 e 5 e 7 4 7 7 3 d d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D e s c r i p t i o n 0 "   m a : i n d e x = " 1 3 4 "   n i l l a b l e = " t r u e "   m a : d i s p l a y N a m e = " D e s c r i p t i o n "   m a : i n t e r n a l N a m e = " D e s c r i p t i o n 0 " >  
 < x s d : s i m p l e T y p e >  
 < x s d : r e s t r i c t i o n   b a s e = " d m s : N o t e " / >  
 < / x s d : s i m p l e T y p e >  
 < / x s d : e l e m e n t >  
 < x s d : e l e m e n t   n a m e = " C o m p o n e n t 0 "   m a : i n d e x = " 1 3 5 "   n i l l a b l e = " t r u e "   m a : d i s p l a y N a m e = " C o m p o n e n t "   m a : i n t e r n a l N a m e = " C o m p o n e n t 0 " >  
 < x s d : s i m p l e T y p e >  
 < x s d : r e s t r i c t i o n   b a s e = " d m s : T e x t " >  
 < x s d : m a x L e n g t h   v a l u e = " 2 5 5 " / >  
 < / x s d : r e s t r i c t i o n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2 2 "   m a : d i s p l a y N a m e = " C o n t e n t   T y p e " / >  
 < x s d : e l e m e n t   r e f = " d c : t i t l e "   m i n O c c u r s = " 0 "   m a x O c c u r s = " 1 "   m a : i n d e x = " 1 2 7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A P D e s c r i p t i o n   x m l n s = " 9 0 5 c 3 8 8 8 - 6 2 8 5 - 4 5 d 0 - b d 7 6 - 6 0 a 9 a c 2 d 7 3 8 c "   x s i : n i l = " t r u e " / > < A s s e t E x p i r e   x m l n s = " 9 0 5 c 3 8 8 8 - 6 2 8 5 - 4 5 d 0 - b d 7 6 - 6 0 a 9 a c 2 d 7 3 8 c " > 2 0 2 9 - 0 1 - 0 1 T 0 8 : 0 0 : 0 0 + 0 0 : 0 0 < / A s s e t E x p i r e > < C a m p a i g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C a m p a i g n T a g s T a x H T F i e l d 0 > < I n t l L a n g R e v i e w D a t e   x m l n s = " 9 0 5 c 3 8 8 8 - 6 2 8 5 - 4 5 d 0 - b d 7 6 - 6 0 a 9 a c 2 d 7 3 8 c "   x s i : n i l = " t r u e " / > < T P F r i e n d l y N a m e   x m l n s = " 9 0 5 c 3 8 8 8 - 6 2 8 5 - 4 5 d 0 - b d 7 6 - 6 0 a 9 a c 2 d 7 3 8 c "   x s i : n i l = " t r u e " / > < I n t l L a n g R e v i e w   x m l n s = " 9 0 5 c 3 8 8 8 - 6 2 8 5 - 4 5 d 0 - b d 7 6 - 6 0 a 9 a c 2 d 7 3 8 c " > f a l s e < / I n t l L a n g R e v i e w > < L o c L a s t L o c A t t e m p t V e r s i o n L o o k u p   x m l n s = " 9 0 5 c 3 8 8 8 - 6 2 8 5 - 4 5 d 0 - b d 7 6 - 6 0 a 9 a c 2 d 7 3 8 c " > 8 4 5 8 7 2 < / L o c L a s t L o c A t t e m p t V e r s i o n L o o k u p > < P o l i c h e c k W o r d s   x m l n s = " 9 0 5 c 3 8 8 8 - 6 2 8 5 - 4 5 d 0 - b d 7 6 - 6 0 a 9 a c 2 d 7 3 8 c "   x s i : n i l = " t r u e " / > < S u b m i t t e r I d   x m l n s = " 9 0 5 c 3 8 8 8 - 6 2 8 5 - 4 5 d 0 - b d 7 6 - 6 0 a 9 a c 2 d 7 3 8 c "   x s i : n i l = " t r u e " / > < A c q u i r e d F r o m   x m l n s = " 9 0 5 c 3 8 8 8 - 6 2 8 5 - 4 5 d 0 - b d 7 6 - 6 0 a 9 a c 2 d 7 3 8 c " > I n t e r n a l   M S < / A c q u i r e d F r o m > < E d i t o r i a l S t a t u s   x m l n s = " 9 0 5 c 3 8 8 8 - 6 2 8 5 - 4 5 d 0 - b d 7 6 - 6 0 a 9 a c 2 d 7 3 8 c "   x s i : n i l = " t r u e " / > < M a r k e t s   x m l n s = " 9 0 5 c 3 8 8 8 - 6 2 8 5 - 4 5 d 0 - b d 7 6 - 6 0 a 9 a c 2 d 7 3 8 c " / > < O r i g i n A s s e t   x m l n s = " 9 0 5 c 3 8 8 8 - 6 2 8 5 - 4 5 d 0 - b d 7 6 - 6 0 a 9 a c 2 d 7 3 8 c "   x s i : n i l = " t r u e " / > < A s s e t S t a r t   x m l n s = " 9 0 5 c 3 8 8 8 - 6 2 8 5 - 4 5 d 0 - b d 7 6 - 6 0 a 9 a c 2 d 7 3 8 c " > 2 0 1 2 - 0 6 - 2 8 T 2 2 : 2 6 : 4 4 + 0 0 : 0 0 < / A s s e t S t a r t > < F r i e n d l y T i t l e   x m l n s = " 9 0 5 c 3 8 8 8 - 6 2 8 5 - 4 5 d 0 - b d 7 6 - 6 0 a 9 a c 2 d 7 3 8 c "   x s i : n i l = " t r u e " / > < M a r k e t S p e c i f i c   x m l n s = " 9 0 5 c 3 8 8 8 - 6 2 8 5 - 4 5 d 0 - b d 7 6 - 6 0 a 9 a c 2 d 7 3 8 c " > f a l s e < / M a r k e t S p e c i f i c > < T P N a m e s p a c e   x m l n s = " 9 0 5 c 3 8 8 8 - 6 2 8 5 - 4 5 d 0 - b d 7 6 - 6 0 a 9 a c 2 d 7 3 8 c "   x s i : n i l = " t r u e " / > < P u b l i s h S t a t u s L o o k u p   x m l n s = " 9 0 5 c 3 8 8 8 - 6 2 8 5 - 4 5 d 0 - b d 7 6 - 6 0 a 9 a c 2 d 7 3 8 c " > < V a l u e > 4 7 8 0 5 8 < / V a l u e > < / P u b l i s h S t a t u s L o o k u p > < A P A u t h o r   x m l n s = " 9 0 5 c 3 8 8 8 - 6 2 8 5 - 4 5 d 0 - b d 7 6 - 6 0 a 9 a c 2 d 7 3 8 c " > < U s e r I n f o > < D i s p l a y N a m e > < / D i s p l a y N a m e > < A c c o u n t I d > 2 5 6 6 < / A c c o u n t I d > < A c c o u n t T y p e / > < / U s e r I n f o > < / A P A u t h o r > < T P C o m m a n d L i n e   x m l n s = " 9 0 5 c 3 8 8 8 - 6 2 8 5 - 4 5 d 0 - b d 7 6 - 6 0 a 9 a c 2 d 7 3 8 c "   x s i : n i l = " t r u e " / > < I n t l L a n g R e v i e w e r   x m l n s = " 9 0 5 c 3 8 8 8 - 6 2 8 5 - 4 5 d 0 - b d 7 6 - 6 0 a 9 a c 2 d 7 3 8 c "   x s i : n i l = " t r u e " / > < O p e n T e m p l a t e   x m l n s = " 9 0 5 c 3 8 8 8 - 6 2 8 5 - 4 5 d 0 - b d 7 6 - 6 0 a 9 a c 2 d 7 3 8 c " > t r u e < / O p e n T e m p l a t e > < C S X S u b m i s s i o n D a t e   x m l n s = " 9 0 5 c 3 8 8 8 - 6 2 8 5 - 4 5 d 0 - b d 7 6 - 6 0 a 9 a c 2 d 7 3 8 c "   x s i : n i l = " t r u e " / > < T a x C a t c h A l l   x m l n s = " 9 0 5 c 3 8 8 8 - 6 2 8 5 - 4 5 d 0 - b d 7 6 - 6 0 a 9 a c 2 d 7 3 8 c " / > < M a n a g e r   x m l n s = " 9 0 5 c 3 8 8 8 - 6 2 8 5 - 4 5 d 0 - b d 7 6 - 6 0 a 9 a c 2 d 7 3 8 c "   x s i : n i l = " t r u e " / > < N u m e r i c I d   x m l n s = " 9 0 5 c 3 8 8 8 - 6 2 8 5 - 4 5 d 0 - b d 7 6 - 6 0 a 9 a c 2 d 7 3 8 c "   x s i : n i l = " t r u e " / > < P a r e n t A s s e t I d   x m l n s = " 9 0 5 c 3 8 8 8 - 6 2 8 5 - 4 5 d 0 - b d 7 6 - 6 0 a 9 a c 2 d 7 3 8 c "   x s i : n i l = " t r u e " / > < O r i g i n a l S o u r c e M a r k e t   x m l n s = " 9 0 5 c 3 8 8 8 - 6 2 8 5 - 4 5 d 0 - b d 7 6 - 6 0 a 9 a c 2 d 7 3 8 c " > e n g l i s h < / O r i g i n a l S o u r c e M a r k e t > < A p p r o v a l S t a t u s   x m l n s = " 9 0 5 c 3 8 8 8 - 6 2 8 5 - 4 5 d 0 - b d 7 6 - 6 0 a 9 a c 2 d 7 3 8 c " > I n P r o g r e s s < / A p p r o v a l S t a t u s > < T P C o m p o n e n t   x m l n s = " 9 0 5 c 3 8 8 8 - 6 2 8 5 - 4 5 d 0 - b d 7 6 - 6 0 a 9 a c 2 d 7 3 8 c "   x s i : n i l = " t r u e " / > < E d i t o r i a l T a g s   x m l n s = " 9 0 5 c 3 8 8 8 - 6 2 8 5 - 4 5 d 0 - b d 7 6 - 6 0 a 9 a c 2 d 7 3 8 c "   x s i : n i l = " t r u e " / > < T P E x e c u t a b l e   x m l n s = " 9 0 5 c 3 8 8 8 - 6 2 8 5 - 4 5 d 0 - b d 7 6 - 6 0 a 9 a c 2 d 7 3 8 c "   x s i : n i l = " t r u e " / > < T P L a u n c h H e l p L i n k   x m l n s = " 9 0 5 c 3 8 8 8 - 6 2 8 5 - 4 5 d 0 - b d 7 6 - 6 0 a 9 a c 2 d 7 3 8 c "   x s i : n i l = " t r u e " / > < L o c C o m m e n t s   x m l n s = " 9 0 5 c 3 8 8 8 - 6 2 8 5 - 4 5 d 0 - b d 7 6 - 6 0 a 9 a c 2 d 7 3 8 c "   x s i : n i l = " t r u e " / > < L o c R e c o m m e n d e d H a n d o f f   x m l n s = " 9 0 5 c 3 8 8 8 - 6 2 8 5 - 4 5 d 0 - b d 7 6 - 6 0 a 9 a c 2 d 7 3 8 c "   x s i : n i l = " t r u e " / > < S o u r c e T i t l e   x m l n s = " 9 0 5 c 3 8 8 8 - 6 2 8 5 - 4 5 d 0 - b d 7 6 - 6 0 a 9 a c 2 d 7 3 8 c "   x s i : n i l = " t r u e " / > < C S X U p d a t e   x m l n s = " 9 0 5 c 3 8 8 8 - 6 2 8 5 - 4 5 d 0 - b d 7 6 - 6 0 a 9 a c 2 d 7 3 8 c " > f a l s e < / C S X U p d a t e > < I n t l L o c P r i o r i t y   x m l n s = " 9 0 5 c 3 8 8 8 - 6 2 8 5 - 4 5 d 0 - b d 7 6 - 6 0 a 9 a c 2 d 7 3 8 c "   x s i : n i l = " t r u e " / > < U A P r o j e c t e d T o t a l W o r d s   x m l n s = " 9 0 5 c 3 8 8 8 - 6 2 8 5 - 4 5 d 0 - b d 7 6 - 6 0 a 9 a c 2 d 7 3 8 c "   x s i : n i l = " t r u e " / > < A s s e t T y p e   x m l n s = " 9 0 5 c 3 8 8 8 - 6 2 8 5 - 4 5 d 0 - b d 7 6 - 6 0 a 9 a c 2 d 7 3 8 c "   x s i : n i l = " t r u e " / > < M a c h i n e T r a n s l a t e d   x m l n s = " 9 0 5 c 3 8 8 8 - 6 2 8 5 - 4 5 d 0 - b d 7 6 - 6 0 a 9 a c 2 d 7 3 8 c " > f a l s e < / M a c h i n e T r a n s l a t e d > < O u t p u t C a c h i n g O n   x m l n s = " 9 0 5 c 3 8 8 8 - 6 2 8 5 - 4 5 d 0 - b d 7 6 - 6 0 a 9 a c 2 d 7 3 8 c " > f a l s e < / O u t p u t C a c h i n g O n > < T e m p l a t e S t a t u s   x m l n s = " 9 0 5 c 3 8 8 8 - 6 2 8 5 - 4 5 d 0 - b d 7 6 - 6 0 a 9 a c 2 d 7 3 8 c " > C o m p l e t e < / T e m p l a t e S t a t u s > < I s S e a r c h a b l e   x m l n s = " 9 0 5 c 3 8 8 8 - 6 2 8 5 - 4 5 d 0 - b d 7 6 - 6 0 a 9 a c 2 d 7 3 8 c " > f a l s e < / I s S e a r c h a b l e > < C o n t e n t I t e m   x m l n s = " 9 0 5 c 3 8 8 8 - 6 2 8 5 - 4 5 d 0 - b d 7 6 - 6 0 a 9 a c 2 d 7 3 8 c "   x s i : n i l = " t r u e " / > < H a n d o f f T o M S D N   x m l n s = " 9 0 5 c 3 8 8 8 - 6 2 8 5 - 4 5 d 0 - b d 7 6 - 6 0 a 9 a c 2 d 7 3 8 c "   x s i : n i l = " t r u e " / > < S h o w I n   x m l n s = " 9 0 5 c 3 8 8 8 - 6 2 8 5 - 4 5 d 0 - b d 7 6 - 6 0 a 9 a c 2 d 7 3 8 c " > S h o w   e v e r y w h e r e < / S h o w I n > < T h u m b n a i l A s s e t I d   x m l n s = " 9 0 5 c 3 8 8 8 - 6 2 8 5 - 4 5 d 0 - b d 7 6 - 6 0 a 9 a c 2 d 7 3 8 c "   x s i : n i l = " t r u e " / > < U A L o c C o m m e n t s   x m l n s = " 9 0 5 c 3 8 8 8 - 6 2 8 5 - 4 5 d 0 - b d 7 6 - 6 0 a 9 a c 2 d 7 3 8 c "   x s i : n i l = " t r u e " / > < U A L o c R e c o m m e n d a t i o n   x m l n s = " 9 0 5 c 3 8 8 8 - 6 2 8 5 - 4 5 d 0 - b d 7 6 - 6 0 a 9 a c 2 d 7 3 8 c " > L o c a l i z e < / U A L o c R e c o m m e n d a t i o n > < L a s t M o d i f i e d D a t e T i m e   x m l n s = " 9 0 5 c 3 8 8 8 - 6 2 8 5 - 4 5 d 0 - b d 7 6 - 6 0 a 9 a c 2 d 7 3 8 c "   x s i : n i l = " t r u e " / > < L e g a c y D a t a   x m l n s = " 9 0 5 c 3 8 8 8 - 6 2 8 5 - 4 5 d 0 - b d 7 6 - 6 0 a 9 a c 2 d 7 3 8 c "   x s i : n i l = " t r u e " / > < L o c M a n u a l T e s t R e q u i r e d   x m l n s = " 9 0 5 c 3 8 8 8 - 6 2 8 5 - 4 5 d 0 - b d 7 6 - 6 0 a 9 a c 2 d 7 3 8 c " > f a l s e < / L o c M a n u a l T e s t R e q u i r e d > < L o c M a r k e t G r o u p T i e r s 2   x m l n s = " 9 0 5 c 3 8 8 8 - 6 2 8 5 - 4 5 d 0 - b d 7 6 - 6 0 a 9 a c 2 d 7 3 8 c "   x s i : n i l = " t r u e " / > < C l i p A r t F i l e n a m e   x m l n s = " 9 0 5 c 3 8 8 8 - 6 2 8 5 - 4 5 d 0 - b d 7 6 - 6 0 a 9 a c 2 d 7 3 8 c "   x s i : n i l = " t r u e " / > < T P A p p l i c a t i o n   x m l n s = " 9 0 5 c 3 8 8 8 - 6 2 8 5 - 4 5 d 0 - b d 7 6 - 6 0 a 9 a c 2 d 7 3 8 c "   x s i : n i l = " t r u e " / > < C S X H a s h   x m l n s = " 9 0 5 c 3 8 8 8 - 6 2 8 5 - 4 5 d 0 - b d 7 6 - 6 0 a 9 a c 2 d 7 3 8 c "   x s i : n i l = " t r u e " / > < D i r e c t S o u r c e M a r k e t   x m l n s = " 9 0 5 c 3 8 8 8 - 6 2 8 5 - 4 5 d 0 - b d 7 6 - 6 0 a 9 a c 2 d 7 3 8 c " > e n g l i s h < / D i r e c t S o u r c e M a r k e t > < P r i m a r y I m a g e G e n   x m l n s = " 9 0 5 c 3 8 8 8 - 6 2 8 5 - 4 5 d 0 - b d 7 6 - 6 0 a 9 a c 2 d 7 3 8 c " > f a l s e < / P r i m a r y I m a g e G e n > < P l a n n e d P u b D a t e   x m l n s = " 9 0 5 c 3 8 8 8 - 6 2 8 5 - 4 5 d 0 - b d 7 6 - 6 0 a 9 a c 2 d 7 3 8 c "   x s i : n i l = " t r u e " / > < C S X S u b m i s s i o n M a r k e t   x m l n s = " 9 0 5 c 3 8 8 8 - 6 2 8 5 - 4 5 d 0 - b d 7 6 - 6 0 a 9 a c 2 d 7 3 8 c "   x s i : n i l = " t r u e " / > < D o w n l o a d s   x m l n s = " 9 0 5 c 3 8 8 8 - 6 2 8 5 - 4 5 d 0 - b d 7 6 - 6 0 a 9 a c 2 d 7 3 8 c " > 0 < / D o w n l o a d s > < A r t S a m p l e D o c s   x m l n s = " 9 0 5 c 3 8 8 8 - 6 2 8 5 - 4 5 d 0 - b d 7 6 - 6 0 a 9 a c 2 d 7 3 8 c "   x s i : n i l = " t r u e " / > < T r u s t L e v e l   x m l n s = " 9 0 5 c 3 8 8 8 - 6 2 8 5 - 4 5 d 0 - b d 7 6 - 6 0 a 9 a c 2 d 7 3 8 c " > 1   M i c r o s o f t   M a n a g e d   C o n t e n t < / T r u s t L e v e l > < B l o c k P u b l i s h   x m l n s = " 9 0 5 c 3 8 8 8 - 6 2 8 5 - 4 5 d 0 - b d 7 6 - 6 0 a 9 a c 2 d 7 3 8 c " > f a l s e < / B l o c k P u b l i s h > < T P L a u n c h H e l p L i n k T y p e   x m l n s = " 9 0 5 c 3 8 8 8 - 6 2 8 5 - 4 5 d 0 - b d 7 6 - 6 0 a 9 a c 2 d 7 3 8 c " > T e m p l a t e < / T P L a u n c h H e l p L i n k T y p e > < L o c a l i z a t i o n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L o c a l i z a t i o n T a g s T a x H T F i e l d 0 > < B u s i n e s s G r o u p   x m l n s = " 9 0 5 c 3 8 8 8 - 6 2 8 5 - 4 5 d 0 - b d 7 6 - 6 0 a 9 a c 2 d 7 3 8 c "   x s i : n i l = " t r u e " / > < P r o v i d e r s   x m l n s = " 9 0 5 c 3 8 8 8 - 6 2 8 5 - 4 5 d 0 - b d 7 6 - 6 0 a 9 a c 2 d 7 3 8 c "   x s i : n i l = " t r u e " / > < T e m p l a t e T e m p l a t e T y p e   x m l n s = " 9 0 5 c 3 8 8 8 - 6 2 8 5 - 4 5 d 0 - b d 7 6 - 6 0 a 9 a c 2 d 7 3 8 c " > E x c e l   S p r e a d s h e e t   T e m p l a t e < / T e m p l a t e T e m p l a t e T y p e > < T i m e s C l o n e d   x m l n s = " 9 0 5 c 3 8 8 8 - 6 2 8 5 - 4 5 d 0 - b d 7 6 - 6 0 a 9 a c 2 d 7 3 8 c "   x s i : n i l = " t r u e " / > < T P A p p V e r s i o n   x m l n s = " 9 0 5 c 3 8 8 8 - 6 2 8 5 - 4 5 d 0 - b d 7 6 - 6 0 a 9 a c 2 d 7 3 8 c "   x s i : n i l = " t r u e " / > < V o t e C o u n t   x m l n s = " 9 0 5 c 3 8 8 8 - 6 2 8 5 - 4 5 d 0 - b d 7 6 - 6 0 a 9 a c 2 d 7 3 8 c "   x s i : n i l = " t r u e " / > < A v e r a g e R a t i n g   x m l n s = " 9 0 5 c 3 8 8 8 - 6 2 8 5 - 4 5 d 0 - b d 7 6 - 6 0 a 9 a c 2 d 7 3 8 c "   x s i : n i l = " t r u e " / > < F e a t u r e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F e a t u r e T a g s T a x H T F i e l d 0 > < P r o v i d e r   x m l n s = " 9 0 5 c 3 8 8 8 - 6 2 8 5 - 4 5 d 0 - b d 7 6 - 6 0 a 9 a c 2 d 7 3 8 c "   x s i : n i l = " t r u e " / > < U A C u r r e n t W o r d s   x m l n s = " 9 0 5 c 3 8 8 8 - 6 2 8 5 - 4 5 d 0 - b d 7 6 - 6 0 a 9 a c 2 d 7 3 8 c "   x s i : n i l = " t r u e " / > < A s s e t I d   x m l n s = " 9 0 5 c 3 8 8 8 - 6 2 8 5 - 4 5 d 0 - b d 7 6 - 6 0 a 9 a c 2 d 7 3 8 c " > T P 1 0 2 9 2 9 9 6 6 < / A s s e t I d > < T P C l i e n t V i e w e r   x m l n s = " 9 0 5 c 3 8 8 8 - 6 2 8 5 - 4 5 d 0 - b d 7 6 - 6 0 a 9 a c 2 d 7 3 8 c "   x s i : n i l = " t r u e " / > < D S A T A c t i o n T a k e n   x m l n s = " 9 0 5 c 3 8 8 8 - 6 2 8 5 - 4 5 d 0 - b d 7 6 - 6 0 a 9 a c 2 d 7 3 8 c "   x s i : n i l = " t r u e " / > < A P E d i t o r   x m l n s = " 9 0 5 c 3 8 8 8 - 6 2 8 5 - 4 5 d 0 - b d 7 6 - 6 0 a 9 a c 2 d 7 3 8 c " > < U s e r I n f o > < D i s p l a y N a m e > < / D i s p l a y N a m e > < A c c o u n t I d   x s i : n i l = " t r u e " > < / A c c o u n t I d > < A c c o u n t T y p e / > < / U s e r I n f o > < / A P E d i t o r > < T P I n s t a l l L o c a t i o n   x m l n s = " 9 0 5 c 3 8 8 8 - 6 2 8 5 - 4 5 d 0 - b d 7 6 - 6 0 a 9 a c 2 d 7 3 8 c "   x s i : n i l = " t r u e " / > < O O C a c h e I d   x m l n s = " 9 0 5 c 3 8 8 8 - 6 2 8 5 - 4 5 d 0 - b d 7 6 - 6 0 a 9 a c 2 d 7 3 8 c "   x s i : n i l = " t r u e " / > < I s D e l e t e d   x m l n s = " 9 0 5 c 3 8 8 8 - 6 2 8 5 - 4 5 d 0 - b d 7 6 - 6 0 a 9 a c 2 d 7 3 8 c " > f a l s e < / I s D e l e t e d > < P u b l i s h T a r g e t s   x m l n s = " 9 0 5 c 3 8 8 8 - 6 2 8 5 - 4 5 d 0 - b d 7 6 - 6 0 a 9 a c 2 d 7 3 8 c " > O f f i c e O n l i n e V N e x t < / P u b l i s h T a r g e t s > < A p p r o v a l L o g   x m l n s = " 9 0 5 c 3 8 8 8 - 6 2 8 5 - 4 5 d 0 - b d 7 6 - 6 0 a 9 a c 2 d 7 3 8 c "   x s i : n i l = " t r u e " / > < B u g N u m b e r   x m l n s = " 9 0 5 c 3 8 8 8 - 6 2 8 5 - 4 5 d 0 - b d 7 6 - 6 0 a 9 a c 2 d 7 3 8 c "   x s i : n i l = " t r u e " / > < C r a w l F o r D e p e n d e n c i e s   x m l n s = " 9 0 5 c 3 8 8 8 - 6 2 8 5 - 4 5 d 0 - b d 7 6 - 6 0 a 9 a c 2 d 7 3 8 c " > f a l s e < / C r a w l F o r D e p e n d e n c i e s > < I n t e r n a l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I n t e r n a l T a g s T a x H T F i e l d 0 > < L a s t H a n d O f f   x m l n s = " 9 0 5 c 3 8 8 8 - 6 2 8 5 - 4 5 d 0 - b d 7 6 - 6 0 a 9 a c 2 d 7 3 8 c "   x s i : n i l = " t r u e " / > < M i l e s t o n e   x m l n s = " 9 0 5 c 3 8 8 8 - 6 2 8 5 - 4 5 d 0 - b d 7 6 - 6 0 a 9 a c 2 d 7 3 8 c "   x s i : n i l = " t r u e " / > < O r i g i n a l R e l e a s e   x m l n s = " 9 0 5 c 3 8 8 8 - 6 2 8 5 - 4 5 d 0 - b d 7 6 - 6 0 a 9 a c 2 d 7 3 8 c " > 1 5 < / O r i g i n a l R e l e a s e > < R e c o m m e n d a t i o n s M o d i f i e r   x m l n s = " 9 0 5 c 3 8 8 8 - 6 2 8 5 - 4 5 d 0 - b d 7 6 - 6 0 a 9 a c 2 d 7 3 8 c "   x s i : n i l = " t r u e " / > < S c e n a r i o T a g s T a x H T F i e l d 0   x m l n s = " 9 0 5 c 3 8 8 8 - 6 2 8 5 - 4 5 d 0 - b d 7 6 - 6 0 a 9 a c 2 d 7 3 8 c " > < T e r m s   x m l n s = " h t t p : / / s c h e m a s . m i c r o s o f t . c o m / o f f i c e / i n f o p a t h / 2 0 0 7 / P a r t n e r C o n t r o l s " > < / T e r m s > < / S c e n a r i o T a g s T a x H T F i e l d 0 > < U A N o t e s   x m l n s = " 9 0 5 c 3 8 8 8 - 6 2 8 5 - 4 5 d 0 - b d 7 6 - 6 0 a 9 a c 2 d 7 3 8 c "   x s i : n i l = " t r u e " / > < D e s c r i p t i o n 0   x m l n s = " a 0 b 6 4 b 5 3 - f b a 7 - 4 3 c a - b 9 5 2 - 9 0 e 5 e 7 4 7 7 3 d d "   x s i : n i l = " t r u e " / > < C o m p o n e n t 0   x m l n s = " a 0 b 6 4 b 5 3 - f b a 7 - 4 3 c a - b 9 5 2 - 9 0 e 5 e 7 4 7 7 3 d d "   x s i : n i l = " t r u e " / > < / d o c u m e n t M a n a g e m e n t > < / p : p r o p e r t i e s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 A s s e t E d i t F o r m 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EB44B904-AC43-4669-A34D-9C4531DB7FC9}">
  <ds:schemaRefs/>
</ds:datastoreItem>
</file>

<file path=customXml/itemProps2.xml><?xml version="1.0" encoding="utf-8"?>
<ds:datastoreItem xmlns:ds="http://schemas.openxmlformats.org/officeDocument/2006/customXml" ds:itemID="{E9702C29-D24D-406F-BE89-2622D20DF0B4}">
  <ds:schemaRefs/>
</ds:datastoreItem>
</file>

<file path=customXml/itemProps3.xml><?xml version="1.0" encoding="utf-8"?>
<ds:datastoreItem xmlns:ds="http://schemas.openxmlformats.org/officeDocument/2006/customXml" ds:itemID="{D636F3D1-A8D3-4685-873F-4AC3CFA0F9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预算规划器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yexue12356</cp:lastModifiedBy>
  <dcterms:created xsi:type="dcterms:W3CDTF">2011-09-12T19:52:00Z</dcterms:created>
  <dcterms:modified xsi:type="dcterms:W3CDTF">2017-12-21T02:22:32Z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  <property fmtid="{D5CDD505-2E9C-101B-9397-08002B2CF9AE}" pid="12" name="KSOProductBuildVer">
    <vt:lpwstr>2052-10.1.0.7023</vt:lpwstr>
  </property>
</Properties>
</file>